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hrelkej\Desktop\"/>
    </mc:Choice>
  </mc:AlternateContent>
  <xr:revisionPtr revIDLastSave="0" documentId="13_ncr:1_{75BC62F2-164D-42C2-9898-8B587751496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operty Tax Calculations" sheetId="1" r:id="rId1"/>
    <sheet name="Extra Tables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I28" i="2"/>
  <c r="C18" i="2"/>
  <c r="C19" i="2" s="1"/>
  <c r="E17" i="2"/>
  <c r="F17" i="2" s="1"/>
  <c r="G17" i="2" s="1"/>
  <c r="C8" i="2"/>
  <c r="C10" i="2" s="1"/>
  <c r="D60" i="1"/>
  <c r="D54" i="1"/>
  <c r="D64" i="1" s="1"/>
  <c r="D50" i="1"/>
  <c r="F64" i="1" s="1"/>
  <c r="D37" i="1"/>
  <c r="F33" i="1"/>
  <c r="F29" i="1"/>
  <c r="D29" i="1"/>
  <c r="B29" i="1" s="1"/>
  <c r="D33" i="1" s="1"/>
  <c r="B33" i="1" s="1"/>
  <c r="F37" i="1" s="1"/>
  <c r="B64" i="1" l="1"/>
  <c r="F68" i="1" s="1"/>
  <c r="B68" i="1" s="1"/>
  <c r="B37" i="1"/>
  <c r="F43" i="1" s="1"/>
  <c r="F45" i="1" s="1"/>
  <c r="C20" i="2"/>
  <c r="E19" i="2"/>
  <c r="F19" i="2" s="1"/>
  <c r="G19" i="2" s="1"/>
  <c r="E18" i="2"/>
  <c r="F18" i="2" s="1"/>
  <c r="G18" i="2" s="1"/>
  <c r="F60" i="1"/>
  <c r="B60" i="1" s="1"/>
  <c r="C21" i="2" l="1"/>
  <c r="E20" i="2"/>
  <c r="F20" i="2" s="1"/>
  <c r="G20" i="2" s="1"/>
  <c r="E21" i="2" l="1"/>
  <c r="F21" i="2" s="1"/>
  <c r="G21" i="2" s="1"/>
  <c r="C22" i="2"/>
  <c r="E22" i="2" l="1"/>
  <c r="F22" i="2" s="1"/>
  <c r="G22" i="2" s="1"/>
  <c r="C23" i="2"/>
  <c r="C24" i="2" l="1"/>
  <c r="E23" i="2"/>
  <c r="F23" i="2" s="1"/>
  <c r="G23" i="2" s="1"/>
  <c r="C25" i="2" l="1"/>
  <c r="E24" i="2"/>
  <c r="F24" i="2" s="1"/>
  <c r="G24" i="2" s="1"/>
  <c r="C26" i="2" l="1"/>
  <c r="E26" i="2" s="1"/>
  <c r="F26" i="2" s="1"/>
  <c r="G26" i="2" s="1"/>
  <c r="E25" i="2"/>
  <c r="F25" i="2" s="1"/>
  <c r="G25" i="2" s="1"/>
  <c r="G2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7" authorId="0" shapeId="0" xr:uid="{00000000-0006-0000-0000-000003000000}">
      <text>
        <r>
          <rPr>
            <sz val="10"/>
            <color rgb="FF000000"/>
            <rFont val="Arial"/>
            <scheme val="minor"/>
          </rPr>
          <t>Use caution on this field. Review the county tax information in detail.
	-Jennifer Threlkeld - DPA</t>
        </r>
      </text>
    </comment>
    <comment ref="B33" authorId="0" shapeId="0" xr:uid="{00000000-0006-0000-0000-000002000000}">
      <text>
        <r>
          <rPr>
            <sz val="10"/>
            <color rgb="FF000000"/>
            <rFont val="Arial"/>
            <scheme val="minor"/>
          </rPr>
          <t>this figure goes in the lease rent table
	-Jennifer Threlkeld - DPA</t>
        </r>
      </text>
    </comment>
    <comment ref="B64" authorId="0" shapeId="0" xr:uid="{00000000-0006-0000-0000-000001000000}">
      <text>
        <r>
          <rPr>
            <sz val="10"/>
            <color rgb="FF000000"/>
            <rFont val="Arial"/>
            <scheme val="minor"/>
          </rPr>
          <t>this figure goes in the lease rent table
	-Jennifer Threlkeld - DPA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7" authorId="0" shapeId="0" xr:uid="{00000000-0006-0000-0100-000002000000}">
      <text>
        <r>
          <rPr>
            <sz val="10"/>
            <color rgb="FF000000"/>
            <rFont val="Arial"/>
            <scheme val="minor"/>
          </rPr>
          <t>adjust term dates as needed
	-Jennifer Threlkeld - DPA</t>
        </r>
      </text>
    </comment>
    <comment ref="C17" authorId="0" shapeId="0" xr:uid="{00000000-0006-0000-0100-000003000000}">
      <text>
        <r>
          <rPr>
            <sz val="10"/>
            <color rgb="FF000000"/>
            <rFont val="Arial"/>
            <scheme val="minor"/>
          </rPr>
          <t>adjust acceleration formulas as needed
	-Jennifer Threlkeld - DPA</t>
        </r>
      </text>
    </comment>
    <comment ref="D17" authorId="0" shapeId="0" xr:uid="{00000000-0006-0000-0100-000001000000}">
      <text>
        <r>
          <rPr>
            <sz val="10"/>
            <color rgb="FF000000"/>
            <rFont val="Arial"/>
            <scheme val="minor"/>
          </rPr>
          <t>lease drafter to calculate
	-Jennifer Threlkeld - DPA</t>
        </r>
      </text>
    </comment>
  </commentList>
</comments>
</file>

<file path=xl/sharedStrings.xml><?xml version="1.0" encoding="utf-8"?>
<sst xmlns="http://schemas.openxmlformats.org/spreadsheetml/2006/main" count="108" uniqueCount="82">
  <si>
    <t>Calculating Lease Savings Under C.R.S. 39-3-124</t>
  </si>
  <si>
    <t>Date</t>
  </si>
  <si>
    <t>-</t>
  </si>
  <si>
    <t>Department/Agency</t>
  </si>
  <si>
    <t>Property Address</t>
  </si>
  <si>
    <t>City, Zip</t>
  </si>
  <si>
    <t>County</t>
  </si>
  <si>
    <t>CALCULATING THE PROPERTY TAX ADJUSTMENT</t>
  </si>
  <si>
    <t>Leased Square Feet</t>
  </si>
  <si>
    <t>=</t>
  </si>
  <si>
    <t>Building Square Feet</t>
  </si>
  <si>
    <t>Total Assessed Value (building and land) Without any Exemptions</t>
  </si>
  <si>
    <t>Mill Levy</t>
  </si>
  <si>
    <t xml:space="preserve">Do not change the formulas below this point- they are linked to above </t>
  </si>
  <si>
    <t>PROPERTY TAX CALCULATIONS</t>
  </si>
  <si>
    <t>Total Property Tax Due for Entire Building</t>
  </si>
  <si>
    <t>*</t>
  </si>
  <si>
    <t>Total Taxes Due</t>
  </si>
  <si>
    <t>(Mill Levy * .001)</t>
  </si>
  <si>
    <t>(Total Assessed)</t>
  </si>
  <si>
    <t>Total Property Tax per Square Foot for Entire Building</t>
  </si>
  <si>
    <t>/</t>
  </si>
  <si>
    <t>Est. Property Tax per Sq. Ft.</t>
  </si>
  <si>
    <t>(Total Taxes Due)</t>
  </si>
  <si>
    <t>(Building Sq. Ft.)</t>
  </si>
  <si>
    <t>State Portion of Property Tax (Adjustment)</t>
  </si>
  <si>
    <t>State Portion of Tax</t>
  </si>
  <si>
    <t>(Leased Sq. Ft.)</t>
  </si>
  <si>
    <t>(Property Tax per SF)</t>
  </si>
  <si>
    <t>TAX EXEMPTIONS (ADJUSTMENTS)</t>
  </si>
  <si>
    <t xml:space="preserve">Total Tax Exemption per Year </t>
  </si>
  <si>
    <t>Total Tax Exemption per Month</t>
  </si>
  <si>
    <t>CALCULATING THE RENT TABLE</t>
  </si>
  <si>
    <t>Rented Square Footage</t>
  </si>
  <si>
    <t>Negotiated $/RSF</t>
  </si>
  <si>
    <t xml:space="preserve">(any other adjustments) </t>
  </si>
  <si>
    <t>Estimated Property Tax /SF</t>
  </si>
  <si>
    <t>Adjusted $/RSF</t>
  </si>
  <si>
    <t>RENT TABLE CALCULATIONS</t>
  </si>
  <si>
    <t>Total Monthly Rent Before Adjustment</t>
  </si>
  <si>
    <t>Monthly Rent Before Adjustment</t>
  </si>
  <si>
    <t>(Negotiated RSF)</t>
  </si>
  <si>
    <t>(Rented Sq. Ft.)</t>
  </si>
  <si>
    <t>Total Adjusted Monthly Rent</t>
  </si>
  <si>
    <t>Adjusted Monthly Rent</t>
  </si>
  <si>
    <t>(Adjusted RSF)</t>
  </si>
  <si>
    <t>Fiscal Year Term Rent</t>
  </si>
  <si>
    <t>Term Rent</t>
  </si>
  <si>
    <t>(# of Months)</t>
  </si>
  <si>
    <t>(Adjusted Monthly Rent)</t>
  </si>
  <si>
    <t>Market Value</t>
  </si>
  <si>
    <t>Assessment Rate</t>
  </si>
  <si>
    <t>Assessed Value (prior to exemption)</t>
  </si>
  <si>
    <t>Tax (prior to exemption)</t>
  </si>
  <si>
    <t>Building SF</t>
  </si>
  <si>
    <t>Tax/SF</t>
  </si>
  <si>
    <t xml:space="preserve">For use as a draft of the lease rent table </t>
  </si>
  <si>
    <t xml:space="preserve">for calculations </t>
  </si>
  <si>
    <t xml:space="preserve">Term Dates (by Fiscal Year) </t>
  </si>
  <si>
    <t>Negotiated Annual Rent RSF</t>
  </si>
  <si>
    <t>Real Estate Property Taxes RSF</t>
  </si>
  <si>
    <t>Adjusted Annual Rent RSF</t>
  </si>
  <si>
    <t xml:space="preserve">Monthly Rent </t>
  </si>
  <si>
    <t xml:space="preserve">Fiscal Year Term Rent </t>
  </si>
  <si>
    <t># of months</t>
  </si>
  <si>
    <t>RSF</t>
  </si>
  <si>
    <t>07/01/25 – 01/31/26</t>
  </si>
  <si>
    <t>02/01/26 – 06/30/26</t>
  </si>
  <si>
    <t>07/01/26 – 01/31/27</t>
  </si>
  <si>
    <t>02/01/27 – 06/30/27</t>
  </si>
  <si>
    <t>07/01/27 – 01/31/28</t>
  </si>
  <si>
    <t>02/01/28 – 06/30/28</t>
  </si>
  <si>
    <t>07/01/28 – 01/31/29</t>
  </si>
  <si>
    <t>02/01/29 – 06/30/29</t>
  </si>
  <si>
    <t>07/01/29 – 01/31/30</t>
  </si>
  <si>
    <t>02/01/30 – 06/30/30</t>
  </si>
  <si>
    <t>(From County Assessor)</t>
  </si>
  <si>
    <t>(From Lease &amp; County Assessor)</t>
  </si>
  <si>
    <t>(From Lease)</t>
  </si>
  <si>
    <t>(From County Assessor and/or Treasurer)</t>
  </si>
  <si>
    <t xml:space="preserve">Sample Formula Tables for use as needed </t>
  </si>
  <si>
    <t xml:space="preserve">Use when double checking county tax calculations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</si>
</sst>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#,##0\ &quot;SF&quot;"/>
    <numFmt numFmtId="167" formatCode="0.000"/>
    <numFmt numFmtId="168" formatCode="_(* #,##0_);_(* \(#,##0\);_(* &quot;-&quot;??_);_(@_)"/>
  </numFmts>
  <fonts count="24" x14ac:knownFonts="1">
    <font>
      <sz val="10"/>
      <color rgb="FF000000"/>
      <name val="Arial"/>
      <scheme val="minor"/>
    </font>
    <font>
      <sz val="11"/>
      <color theme="1"/>
      <name val="Trebuchet MS"/>
    </font>
    <font>
      <sz val="11"/>
      <color rgb="FF999999"/>
      <name val="Trebuchet MS"/>
    </font>
    <font>
      <u/>
      <sz val="11"/>
      <color theme="1"/>
      <name val="Trebuchet MS"/>
    </font>
    <font>
      <u/>
      <sz val="11"/>
      <color theme="1"/>
      <name val="Trebuchet MS"/>
    </font>
    <font>
      <sz val="11"/>
      <color rgb="FFFF0000"/>
      <name val="Trebuchet MS"/>
    </font>
    <font>
      <sz val="11"/>
      <color theme="1"/>
      <name val="Trebuchet MS"/>
      <family val="2"/>
    </font>
    <font>
      <b/>
      <u/>
      <sz val="12"/>
      <color rgb="FF0000FF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2"/>
      <color rgb="FF000000"/>
      <name val="Trebuchet MS"/>
      <family val="2"/>
    </font>
    <font>
      <sz val="12"/>
      <name val="Trebuchet MS"/>
      <family val="2"/>
    </font>
    <font>
      <u/>
      <sz val="12"/>
      <color rgb="FF0000FF"/>
      <name val="Trebuchet MS"/>
      <family val="2"/>
    </font>
    <font>
      <b/>
      <u/>
      <sz val="12"/>
      <color theme="1"/>
      <name val="Trebuchet MS"/>
      <family val="2"/>
    </font>
    <font>
      <b/>
      <i/>
      <sz val="12"/>
      <color theme="1"/>
      <name val="Trebuchet MS"/>
      <family val="2"/>
    </font>
    <font>
      <u/>
      <sz val="12"/>
      <color theme="1"/>
      <name val="Trebuchet MS"/>
      <family val="2"/>
    </font>
    <font>
      <b/>
      <sz val="12"/>
      <color rgb="FF0000FF"/>
      <name val="Trebuchet MS"/>
      <family val="2"/>
    </font>
    <font>
      <u/>
      <sz val="12"/>
      <color rgb="FF000000"/>
      <name val="Trebuchet MS"/>
      <family val="2"/>
    </font>
    <font>
      <b/>
      <u/>
      <sz val="14"/>
      <color rgb="FF0000FF"/>
      <name val="Trebuchet MS"/>
      <family val="2"/>
    </font>
    <font>
      <sz val="14"/>
      <name val="Trebuchet MS"/>
      <family val="2"/>
    </font>
    <font>
      <b/>
      <sz val="14"/>
      <color theme="1"/>
      <name val="Trebuchet MS"/>
      <family val="2"/>
    </font>
    <font>
      <sz val="11"/>
      <color rgb="FF747474"/>
      <name val="Trebuchet MS"/>
      <family val="2"/>
    </font>
    <font>
      <sz val="10"/>
      <color rgb="FF747474"/>
      <name val="Arial"/>
      <family val="2"/>
    </font>
    <font>
      <sz val="11"/>
      <color rgb="FFA2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999999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wrapText="1"/>
    </xf>
    <xf numFmtId="0" fontId="1" fillId="0" borderId="6" xfId="0" applyFont="1" applyBorder="1"/>
    <xf numFmtId="44" fontId="1" fillId="0" borderId="0" xfId="0" applyNumberFormat="1" applyFont="1" applyAlignment="1">
      <alignment horizontal="right"/>
    </xf>
    <xf numFmtId="44" fontId="1" fillId="0" borderId="1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4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168" fontId="1" fillId="0" borderId="5" xfId="0" applyNumberFormat="1" applyFont="1" applyBorder="1" applyAlignment="1">
      <alignment horizontal="right"/>
    </xf>
    <xf numFmtId="44" fontId="1" fillId="0" borderId="8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vertical="top"/>
    </xf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43" fontId="1" fillId="0" borderId="0" xfId="0" applyNumberFormat="1" applyFont="1"/>
    <xf numFmtId="0" fontId="2" fillId="0" borderId="5" xfId="0" applyFont="1" applyBorder="1" applyAlignment="1">
      <alignment horizontal="center"/>
    </xf>
    <xf numFmtId="8" fontId="1" fillId="0" borderId="0" xfId="0" applyNumberFormat="1" applyFont="1" applyAlignment="1">
      <alignment horizontal="center" wrapText="1"/>
    </xf>
    <xf numFmtId="8" fontId="5" fillId="0" borderId="0" xfId="0" applyNumberFormat="1" applyFont="1" applyAlignment="1">
      <alignment horizontal="center" wrapText="1"/>
    </xf>
    <xf numFmtId="43" fontId="1" fillId="0" borderId="0" xfId="0" applyNumberFormat="1" applyFont="1" applyAlignment="1">
      <alignment horizontal="center" wrapText="1"/>
    </xf>
    <xf numFmtId="43" fontId="1" fillId="0" borderId="0" xfId="0" applyNumberFormat="1" applyFont="1" applyAlignment="1">
      <alignment horizontal="center" vertical="top" wrapText="1"/>
    </xf>
    <xf numFmtId="43" fontId="2" fillId="0" borderId="0" xfId="0" applyNumberFormat="1" applyFont="1" applyAlignment="1">
      <alignment horizontal="center" vertical="top" wrapText="1"/>
    </xf>
    <xf numFmtId="0" fontId="2" fillId="0" borderId="6" xfId="0" applyFont="1" applyBorder="1"/>
    <xf numFmtId="0" fontId="2" fillId="0" borderId="7" xfId="0" applyFont="1" applyBorder="1"/>
    <xf numFmtId="43" fontId="2" fillId="0" borderId="12" xfId="0" applyNumberFormat="1" applyFont="1" applyBorder="1" applyAlignment="1">
      <alignment horizontal="right"/>
    </xf>
    <xf numFmtId="0" fontId="2" fillId="0" borderId="8" xfId="0" applyFont="1" applyBorder="1"/>
    <xf numFmtId="10" fontId="1" fillId="0" borderId="0" xfId="0" applyNumberFormat="1" applyFont="1"/>
    <xf numFmtId="0" fontId="0" fillId="0" borderId="0" xfId="0"/>
    <xf numFmtId="0" fontId="6" fillId="0" borderId="0" xfId="0" applyFont="1"/>
    <xf numFmtId="0" fontId="9" fillId="0" borderId="4" xfId="0" applyFont="1" applyBorder="1" applyAlignment="1">
      <alignment horizontal="right"/>
    </xf>
    <xf numFmtId="14" fontId="9" fillId="0" borderId="0" xfId="0" applyNumberFormat="1" applyFont="1" applyAlignment="1">
      <alignment horizontal="left"/>
    </xf>
    <xf numFmtId="0" fontId="12" fillId="0" borderId="13" xfId="0" applyFont="1" applyBorder="1" applyAlignment="1">
      <alignment horizontal="right"/>
    </xf>
    <xf numFmtId="0" fontId="8" fillId="0" borderId="4" xfId="0" applyFont="1" applyBorder="1" applyAlignment="1">
      <alignment horizontal="center" wrapText="1"/>
    </xf>
    <xf numFmtId="3" fontId="8" fillId="0" borderId="5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165" fontId="15" fillId="0" borderId="5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166" fontId="15" fillId="0" borderId="5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166" fontId="15" fillId="0" borderId="0" xfId="0" applyNumberFormat="1" applyFont="1" applyAlignment="1">
      <alignment horizontal="center"/>
    </xf>
    <xf numFmtId="164" fontId="15" fillId="0" borderId="5" xfId="0" applyNumberFormat="1" applyFont="1" applyBorder="1" applyAlignment="1">
      <alignment horizontal="center"/>
    </xf>
    <xf numFmtId="164" fontId="17" fillId="0" borderId="5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3" fontId="15" fillId="0" borderId="5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8" fillId="2" borderId="0" xfId="0" applyFont="1" applyFill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2" fillId="0" borderId="11" xfId="0" applyFont="1" applyBorder="1"/>
    <xf numFmtId="43" fontId="21" fillId="0" borderId="0" xfId="0" applyNumberFormat="1" applyFont="1" applyAlignment="1">
      <alignment horizontal="right"/>
    </xf>
    <xf numFmtId="0" fontId="21" fillId="0" borderId="5" xfId="0" applyFont="1" applyBorder="1" applyAlignment="1">
      <alignment horizontal="center"/>
    </xf>
    <xf numFmtId="0" fontId="21" fillId="0" borderId="0" xfId="0" applyFont="1" applyAlignment="1">
      <alignment horizontal="center" wrapText="1"/>
    </xf>
    <xf numFmtId="3" fontId="21" fillId="0" borderId="5" xfId="0" applyNumberFormat="1" applyFont="1" applyBorder="1" applyAlignment="1">
      <alignment horizontal="center"/>
    </xf>
    <xf numFmtId="0" fontId="21" fillId="0" borderId="0" xfId="0" applyFont="1" applyAlignment="1">
      <alignment horizontal="center" vertical="top" wrapText="1"/>
    </xf>
    <xf numFmtId="8" fontId="21" fillId="0" borderId="12" xfId="0" applyNumberFormat="1" applyFont="1" applyBorder="1" applyAlignment="1">
      <alignment horizontal="right"/>
    </xf>
    <xf numFmtId="43" fontId="21" fillId="0" borderId="12" xfId="0" applyNumberFormat="1" applyFont="1" applyBorder="1" applyAlignment="1">
      <alignment horizontal="right"/>
    </xf>
    <xf numFmtId="8" fontId="23" fillId="0" borderId="0" xfId="0" applyNumberFormat="1" applyFont="1" applyAlignment="1">
      <alignment horizontal="center" wrapText="1"/>
    </xf>
    <xf numFmtId="0" fontId="9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/>
    <xf numFmtId="0" fontId="19" fillId="0" borderId="2" xfId="0" applyFont="1" applyBorder="1" applyAlignment="1"/>
    <xf numFmtId="0" fontId="19" fillId="0" borderId="3" xfId="0" applyFont="1" applyBorder="1" applyAlignment="1"/>
    <xf numFmtId="0" fontId="11" fillId="0" borderId="5" xfId="0" applyFont="1" applyBorder="1" applyAlignment="1"/>
    <xf numFmtId="0" fontId="9" fillId="0" borderId="14" xfId="0" applyFont="1" applyBorder="1" applyAlignment="1">
      <alignment horizontal="center"/>
    </xf>
    <xf numFmtId="1" fontId="9" fillId="0" borderId="14" xfId="0" applyNumberFormat="1" applyFont="1" applyBorder="1" applyAlignment="1"/>
    <xf numFmtId="0" fontId="10" fillId="0" borderId="14" xfId="0" applyFont="1" applyBorder="1" applyAlignment="1"/>
    <xf numFmtId="0" fontId="11" fillId="0" borderId="15" xfId="0" applyFont="1" applyBorder="1" applyAlignment="1"/>
    <xf numFmtId="0" fontId="9" fillId="0" borderId="9" xfId="0" applyFont="1" applyBorder="1" applyAlignment="1"/>
    <xf numFmtId="0" fontId="9" fillId="0" borderId="10" xfId="0" applyFont="1" applyBorder="1" applyAlignment="1"/>
    <xf numFmtId="0" fontId="9" fillId="0" borderId="11" xfId="0" applyFont="1" applyBorder="1" applyAlignment="1"/>
    <xf numFmtId="0" fontId="9" fillId="0" borderId="0" xfId="0" quotePrefix="1" applyFont="1" applyAlignment="1"/>
    <xf numFmtId="0" fontId="9" fillId="0" borderId="5" xfId="0" applyFont="1" applyBorder="1" applyAlignment="1"/>
    <xf numFmtId="0" fontId="9" fillId="0" borderId="4" xfId="0" applyFont="1" applyBorder="1" applyAlignment="1"/>
    <xf numFmtId="3" fontId="9" fillId="0" borderId="5" xfId="0" applyNumberFormat="1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0" fontId="9" fillId="0" borderId="0" xfId="0" applyFont="1" applyAlignment="1">
      <alignment horizontal="center" wrapText="1"/>
    </xf>
    <xf numFmtId="164" fontId="10" fillId="0" borderId="5" xfId="0" applyNumberFormat="1" applyFont="1" applyBorder="1" applyAlignment="1"/>
    <xf numFmtId="0" fontId="10" fillId="0" borderId="0" xfId="0" applyFont="1" applyAlignment="1">
      <alignment horizontal="left"/>
    </xf>
    <xf numFmtId="0" fontId="11" fillId="0" borderId="5" xfId="0" applyFont="1" applyBorder="1" applyAlignment="1">
      <alignment horizontal="left"/>
    </xf>
    <xf numFmtId="1" fontId="9" fillId="0" borderId="7" xfId="0" applyNumberFormat="1" applyFont="1" applyBorder="1" applyAlignment="1"/>
    <xf numFmtId="0" fontId="11" fillId="0" borderId="7" xfId="0" applyFont="1" applyBorder="1" applyAlignment="1"/>
    <xf numFmtId="0" fontId="11" fillId="0" borderId="8" xfId="0" applyFont="1" applyBorder="1" applyAlignment="1"/>
    <xf numFmtId="0" fontId="9" fillId="0" borderId="0" xfId="0" quotePrefix="1" applyFont="1" applyAlignment="1">
      <alignment horizontal="center"/>
    </xf>
    <xf numFmtId="0" fontId="1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drive.google.com/file/d/1dYmKCd_-ErsQN9OLCbfFXzqexN-nOYid/view?usp=sharing" TargetMode="External"/><Relationship Id="rId1" Type="http://schemas.openxmlformats.org/officeDocument/2006/relationships/hyperlink" Target="https://drive.google.com/file/d/1EyCXjKTjveFyBeWXfHof1s-s-HqkDIpn/view?usp=sharing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topLeftCell="A14" workbookViewId="0">
      <selection activeCell="K58" sqref="K58"/>
    </sheetView>
  </sheetViews>
  <sheetFormatPr defaultColWidth="12.6640625" defaultRowHeight="15" customHeight="1" x14ac:dyDescent="0.35"/>
  <cols>
    <col min="1" max="1" width="8.44140625" style="75" customWidth="1"/>
    <col min="2" max="2" width="31.77734375" style="75" customWidth="1"/>
    <col min="3" max="3" width="2.109375" style="75" customWidth="1"/>
    <col min="4" max="4" width="21.33203125" style="75" customWidth="1"/>
    <col min="5" max="5" width="2.21875" style="75" customWidth="1"/>
    <col min="6" max="6" width="24.6640625" style="75" customWidth="1"/>
    <col min="7" max="10" width="8.6640625" style="75" customWidth="1"/>
    <col min="11" max="11" width="13.33203125" style="75" customWidth="1"/>
    <col min="12" max="13" width="8.6640625" style="75" customWidth="1"/>
    <col min="14" max="16384" width="12.6640625" style="75"/>
  </cols>
  <sheetData>
    <row r="1" spans="1:13" ht="15.75" customHeight="1" x14ac:dyDescent="0.35">
      <c r="A1" s="72"/>
      <c r="B1" s="73"/>
      <c r="C1" s="74"/>
      <c r="D1" s="74"/>
      <c r="E1" s="74"/>
      <c r="F1" s="74"/>
      <c r="G1" s="72"/>
      <c r="H1" s="72"/>
      <c r="I1" s="72"/>
      <c r="J1" s="72"/>
      <c r="K1" s="72"/>
      <c r="L1" s="72"/>
      <c r="M1" s="72"/>
    </row>
    <row r="2" spans="1:13" ht="27.6" customHeight="1" x14ac:dyDescent="0.35">
      <c r="A2" s="72"/>
      <c r="B2" s="60" t="s">
        <v>0</v>
      </c>
      <c r="C2" s="76"/>
      <c r="D2" s="76"/>
      <c r="E2" s="76"/>
      <c r="F2" s="77"/>
      <c r="G2" s="72"/>
      <c r="H2" s="72"/>
      <c r="I2" s="72"/>
      <c r="J2" s="72"/>
      <c r="K2" s="72"/>
      <c r="L2" s="72"/>
      <c r="M2" s="72"/>
    </row>
    <row r="3" spans="1:13" ht="21" customHeight="1" x14ac:dyDescent="0.35">
      <c r="A3" s="72"/>
      <c r="B3" s="32" t="s">
        <v>1</v>
      </c>
      <c r="C3" s="45" t="s">
        <v>2</v>
      </c>
      <c r="D3" s="33"/>
      <c r="E3" s="74"/>
      <c r="F3" s="78"/>
      <c r="G3" s="72"/>
      <c r="H3" s="72"/>
      <c r="I3" s="72"/>
      <c r="J3" s="72"/>
      <c r="K3" s="72"/>
      <c r="L3" s="72"/>
      <c r="M3" s="72"/>
    </row>
    <row r="4" spans="1:13" ht="21" customHeight="1" x14ac:dyDescent="0.35">
      <c r="A4" s="72"/>
      <c r="B4" s="32" t="s">
        <v>3</v>
      </c>
      <c r="C4" s="45" t="s">
        <v>2</v>
      </c>
      <c r="D4" s="73"/>
      <c r="E4" s="74"/>
      <c r="F4" s="78"/>
      <c r="G4" s="72"/>
      <c r="H4" s="72"/>
      <c r="I4" s="72"/>
      <c r="J4" s="72"/>
      <c r="K4" s="72"/>
      <c r="L4" s="72"/>
      <c r="M4" s="72"/>
    </row>
    <row r="5" spans="1:13" ht="21" customHeight="1" x14ac:dyDescent="0.35">
      <c r="A5" s="72"/>
      <c r="B5" s="32" t="s">
        <v>4</v>
      </c>
      <c r="C5" s="45" t="s">
        <v>2</v>
      </c>
      <c r="D5" s="73"/>
      <c r="E5" s="74"/>
      <c r="F5" s="78"/>
      <c r="G5" s="72"/>
      <c r="H5" s="72"/>
      <c r="I5" s="72"/>
      <c r="J5" s="72"/>
      <c r="K5" s="72"/>
      <c r="L5" s="72"/>
      <c r="M5" s="72"/>
    </row>
    <row r="6" spans="1:13" ht="21" customHeight="1" x14ac:dyDescent="0.35">
      <c r="A6" s="72"/>
      <c r="B6" s="32" t="s">
        <v>5</v>
      </c>
      <c r="C6" s="45" t="s">
        <v>2</v>
      </c>
      <c r="D6" s="73"/>
      <c r="E6" s="74"/>
      <c r="F6" s="78"/>
      <c r="G6" s="72"/>
      <c r="H6" s="72"/>
      <c r="I6" s="72"/>
      <c r="J6" s="72"/>
      <c r="K6" s="72"/>
      <c r="L6" s="72"/>
      <c r="M6" s="72"/>
    </row>
    <row r="7" spans="1:13" ht="21" customHeight="1" x14ac:dyDescent="0.35">
      <c r="A7" s="72"/>
      <c r="B7" s="34" t="s">
        <v>6</v>
      </c>
      <c r="C7" s="79" t="s">
        <v>2</v>
      </c>
      <c r="D7" s="80"/>
      <c r="E7" s="81"/>
      <c r="F7" s="82"/>
      <c r="G7" s="72"/>
      <c r="H7" s="72"/>
      <c r="I7" s="72"/>
      <c r="J7" s="72"/>
      <c r="K7" s="72"/>
      <c r="L7" s="72"/>
      <c r="M7" s="72"/>
    </row>
    <row r="8" spans="1:13" ht="16.2" x14ac:dyDescent="0.3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1:13" ht="18" x14ac:dyDescent="0.35">
      <c r="A9" s="72"/>
      <c r="B9" s="61" t="s">
        <v>7</v>
      </c>
      <c r="C9" s="76"/>
      <c r="D9" s="76"/>
      <c r="E9" s="76"/>
      <c r="F9" s="77"/>
      <c r="G9" s="72"/>
      <c r="H9" s="72"/>
      <c r="I9" s="72"/>
      <c r="J9" s="72"/>
      <c r="K9" s="72"/>
      <c r="L9" s="72"/>
      <c r="M9" s="72"/>
    </row>
    <row r="10" spans="1:13" ht="16.2" x14ac:dyDescent="0.35">
      <c r="A10" s="72"/>
      <c r="B10" s="83"/>
      <c r="C10" s="84"/>
      <c r="D10" s="84"/>
      <c r="E10" s="84"/>
      <c r="F10" s="85"/>
      <c r="G10" s="72"/>
      <c r="H10" s="72"/>
      <c r="I10" s="72"/>
      <c r="J10" s="72"/>
      <c r="K10" s="72"/>
      <c r="L10" s="72"/>
      <c r="M10" s="72"/>
    </row>
    <row r="11" spans="1:13" ht="16.2" x14ac:dyDescent="0.35">
      <c r="A11" s="72"/>
      <c r="B11" s="35" t="s">
        <v>8</v>
      </c>
      <c r="C11" s="74"/>
      <c r="D11" s="74"/>
      <c r="E11" s="86" t="s">
        <v>9</v>
      </c>
      <c r="F11" s="36">
        <v>4000</v>
      </c>
      <c r="G11" s="72"/>
      <c r="H11" s="72"/>
      <c r="I11" s="72"/>
      <c r="J11" s="72"/>
      <c r="K11" s="72"/>
      <c r="L11" s="72"/>
      <c r="M11" s="72"/>
    </row>
    <row r="12" spans="1:13" ht="16.2" x14ac:dyDescent="0.35">
      <c r="A12" s="72"/>
      <c r="B12" s="37" t="s">
        <v>78</v>
      </c>
      <c r="C12" s="74"/>
      <c r="D12" s="74"/>
      <c r="E12" s="72"/>
      <c r="F12" s="87"/>
      <c r="G12" s="72"/>
      <c r="H12" s="72"/>
      <c r="I12" s="72"/>
      <c r="J12" s="72"/>
      <c r="K12" s="72"/>
      <c r="L12" s="72"/>
      <c r="M12" s="72"/>
    </row>
    <row r="13" spans="1:13" ht="16.2" x14ac:dyDescent="0.35">
      <c r="A13" s="72"/>
      <c r="B13" s="88"/>
      <c r="C13" s="72"/>
      <c r="D13" s="72"/>
      <c r="E13" s="72"/>
      <c r="F13" s="89"/>
      <c r="G13" s="72"/>
      <c r="H13" s="72"/>
      <c r="I13" s="72"/>
      <c r="J13" s="72"/>
      <c r="K13" s="72"/>
      <c r="L13" s="72"/>
      <c r="M13" s="72"/>
    </row>
    <row r="14" spans="1:13" ht="16.2" x14ac:dyDescent="0.35">
      <c r="A14" s="72"/>
      <c r="B14" s="35" t="s">
        <v>10</v>
      </c>
      <c r="C14" s="74"/>
      <c r="D14" s="74"/>
      <c r="E14" s="86" t="s">
        <v>9</v>
      </c>
      <c r="F14" s="36">
        <v>10000</v>
      </c>
      <c r="G14" s="72"/>
      <c r="H14" s="72"/>
      <c r="I14" s="72"/>
      <c r="J14" s="72"/>
      <c r="K14" s="72"/>
      <c r="L14" s="72"/>
      <c r="M14" s="72"/>
    </row>
    <row r="15" spans="1:13" ht="16.2" x14ac:dyDescent="0.35">
      <c r="A15" s="72"/>
      <c r="B15" s="37" t="s">
        <v>77</v>
      </c>
      <c r="C15" s="74"/>
      <c r="D15" s="74"/>
      <c r="E15" s="72"/>
      <c r="F15" s="87"/>
      <c r="G15" s="72"/>
      <c r="H15" s="72"/>
      <c r="I15" s="72"/>
      <c r="J15" s="72"/>
      <c r="K15" s="72"/>
      <c r="L15" s="72"/>
      <c r="M15" s="72"/>
    </row>
    <row r="16" spans="1:13" ht="16.2" x14ac:dyDescent="0.35">
      <c r="A16" s="72"/>
      <c r="B16" s="88"/>
      <c r="C16" s="72"/>
      <c r="D16" s="72"/>
      <c r="E16" s="72"/>
      <c r="F16" s="89"/>
      <c r="G16" s="72"/>
      <c r="H16" s="72"/>
      <c r="I16" s="72"/>
      <c r="J16" s="72"/>
      <c r="K16" s="72"/>
      <c r="L16" s="72"/>
      <c r="M16" s="72"/>
    </row>
    <row r="17" spans="1:13" ht="16.2" x14ac:dyDescent="0.35">
      <c r="A17" s="72"/>
      <c r="B17" s="35" t="s">
        <v>11</v>
      </c>
      <c r="C17" s="74"/>
      <c r="D17" s="74"/>
      <c r="E17" s="86" t="s">
        <v>9</v>
      </c>
      <c r="F17" s="36">
        <v>500000</v>
      </c>
      <c r="G17" s="72"/>
      <c r="H17" s="72"/>
      <c r="I17" s="72"/>
      <c r="J17" s="72"/>
      <c r="K17" s="72"/>
      <c r="L17" s="72"/>
      <c r="M17" s="72"/>
    </row>
    <row r="18" spans="1:13" ht="16.2" x14ac:dyDescent="0.35">
      <c r="A18" s="72"/>
      <c r="B18" s="38" t="s">
        <v>76</v>
      </c>
      <c r="C18" s="74"/>
      <c r="D18" s="74"/>
      <c r="E18" s="72"/>
      <c r="F18" s="87"/>
      <c r="G18" s="72"/>
      <c r="H18" s="72"/>
      <c r="I18" s="72"/>
      <c r="J18" s="72"/>
      <c r="K18" s="72"/>
      <c r="L18" s="72"/>
      <c r="M18" s="72"/>
    </row>
    <row r="19" spans="1:13" ht="16.2" x14ac:dyDescent="0.35">
      <c r="A19" s="72"/>
      <c r="B19" s="88"/>
      <c r="C19" s="72"/>
      <c r="D19" s="72"/>
      <c r="E19" s="72"/>
      <c r="F19" s="87"/>
      <c r="G19" s="72"/>
      <c r="H19" s="72"/>
      <c r="I19" s="72"/>
      <c r="J19" s="72"/>
      <c r="K19" s="72"/>
      <c r="L19" s="72"/>
      <c r="M19" s="72"/>
    </row>
    <row r="20" spans="1:13" ht="16.2" x14ac:dyDescent="0.35">
      <c r="A20" s="72"/>
      <c r="B20" s="35" t="s">
        <v>12</v>
      </c>
      <c r="C20" s="74"/>
      <c r="D20" s="74"/>
      <c r="E20" s="86" t="s">
        <v>9</v>
      </c>
      <c r="F20" s="39">
        <v>55.122999999999998</v>
      </c>
      <c r="G20" s="72"/>
      <c r="H20" s="72"/>
      <c r="I20" s="72"/>
      <c r="J20" s="72"/>
      <c r="K20" s="72"/>
      <c r="L20" s="72"/>
      <c r="M20" s="72"/>
    </row>
    <row r="21" spans="1:13" ht="16.2" x14ac:dyDescent="0.35">
      <c r="A21" s="72"/>
      <c r="B21" s="38" t="s">
        <v>79</v>
      </c>
      <c r="C21" s="74"/>
      <c r="D21" s="74"/>
      <c r="E21" s="72"/>
      <c r="F21" s="87"/>
      <c r="G21" s="72"/>
      <c r="H21" s="72"/>
      <c r="I21" s="72"/>
      <c r="J21" s="72"/>
      <c r="K21" s="72"/>
      <c r="L21" s="72"/>
      <c r="M21" s="72"/>
    </row>
    <row r="22" spans="1:13" ht="16.2" x14ac:dyDescent="0.35">
      <c r="A22" s="72"/>
      <c r="B22" s="90"/>
      <c r="C22" s="91"/>
      <c r="D22" s="91"/>
      <c r="E22" s="91"/>
      <c r="F22" s="92"/>
      <c r="G22" s="72"/>
      <c r="H22" s="72"/>
      <c r="I22" s="72"/>
      <c r="J22" s="72"/>
      <c r="K22" s="72"/>
      <c r="L22" s="72"/>
      <c r="M22" s="72"/>
    </row>
    <row r="23" spans="1:13" ht="16.2" x14ac:dyDescent="0.35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</row>
    <row r="24" spans="1:13" ht="16.2" x14ac:dyDescent="0.35">
      <c r="A24" s="72"/>
      <c r="B24" s="93" t="s">
        <v>13</v>
      </c>
      <c r="C24" s="74"/>
      <c r="D24" s="74"/>
      <c r="E24" s="74"/>
      <c r="F24" s="74"/>
      <c r="G24" s="72"/>
      <c r="H24" s="72"/>
      <c r="I24" s="72"/>
      <c r="J24" s="72"/>
      <c r="K24" s="72"/>
      <c r="L24" s="72"/>
      <c r="M24" s="72"/>
    </row>
    <row r="25" spans="1:13" ht="16.2" x14ac:dyDescent="0.35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</row>
    <row r="26" spans="1:13" ht="18" x14ac:dyDescent="0.35">
      <c r="A26" s="72"/>
      <c r="B26" s="61" t="s">
        <v>14</v>
      </c>
      <c r="C26" s="76"/>
      <c r="D26" s="76"/>
      <c r="E26" s="76"/>
      <c r="F26" s="77"/>
      <c r="G26" s="72"/>
      <c r="H26" s="72"/>
      <c r="I26" s="72"/>
      <c r="J26" s="72"/>
      <c r="K26" s="72"/>
      <c r="L26" s="72"/>
      <c r="M26" s="72"/>
    </row>
    <row r="27" spans="1:13" ht="16.2" x14ac:dyDescent="0.35">
      <c r="A27" s="72"/>
      <c r="B27" s="83"/>
      <c r="C27" s="84"/>
      <c r="D27" s="84"/>
      <c r="E27" s="84"/>
      <c r="F27" s="85"/>
      <c r="G27" s="72"/>
      <c r="H27" s="72"/>
      <c r="I27" s="72"/>
      <c r="J27" s="72"/>
      <c r="K27" s="72"/>
      <c r="L27" s="72"/>
      <c r="M27" s="72"/>
    </row>
    <row r="28" spans="1:13" ht="18" customHeight="1" x14ac:dyDescent="0.35">
      <c r="A28" s="72"/>
      <c r="B28" s="40" t="s">
        <v>15</v>
      </c>
      <c r="C28" s="74"/>
      <c r="D28" s="74"/>
      <c r="E28" s="74"/>
      <c r="F28" s="78"/>
      <c r="G28" s="72"/>
      <c r="H28" s="72"/>
      <c r="I28" s="72"/>
      <c r="J28" s="72"/>
      <c r="K28" s="72"/>
      <c r="L28" s="72"/>
      <c r="M28" s="72"/>
    </row>
    <row r="29" spans="1:13" ht="18" customHeight="1" x14ac:dyDescent="0.35">
      <c r="A29" s="72"/>
      <c r="B29" s="41">
        <f>D29*F29</f>
        <v>27561.5</v>
      </c>
      <c r="C29" s="45" t="s">
        <v>9</v>
      </c>
      <c r="D29" s="42">
        <f>F20*0.001</f>
        <v>5.5122999999999998E-2</v>
      </c>
      <c r="E29" s="45" t="s">
        <v>16</v>
      </c>
      <c r="F29" s="43">
        <f>F17</f>
        <v>500000</v>
      </c>
      <c r="G29" s="72"/>
      <c r="H29" s="72"/>
      <c r="I29" s="72"/>
      <c r="J29" s="72"/>
      <c r="K29" s="72"/>
      <c r="L29" s="72"/>
      <c r="M29" s="72"/>
    </row>
    <row r="30" spans="1:13" ht="18" customHeight="1" x14ac:dyDescent="0.35">
      <c r="A30" s="72"/>
      <c r="B30" s="44" t="s">
        <v>17</v>
      </c>
      <c r="D30" s="45" t="s">
        <v>18</v>
      </c>
      <c r="F30" s="46" t="s">
        <v>19</v>
      </c>
      <c r="G30" s="72"/>
      <c r="H30" s="72"/>
      <c r="I30" s="72"/>
      <c r="J30" s="72"/>
      <c r="K30" s="72"/>
      <c r="L30" s="72"/>
      <c r="M30" s="72"/>
    </row>
    <row r="31" spans="1:13" ht="18" customHeight="1" x14ac:dyDescent="0.35">
      <c r="A31" s="72"/>
      <c r="B31" s="88"/>
      <c r="C31" s="72"/>
      <c r="D31" s="72"/>
      <c r="E31" s="72"/>
      <c r="F31" s="87"/>
      <c r="G31" s="72"/>
      <c r="H31" s="72"/>
      <c r="I31" s="72"/>
      <c r="J31" s="72"/>
      <c r="K31" s="72"/>
      <c r="L31" s="72"/>
      <c r="M31" s="72"/>
    </row>
    <row r="32" spans="1:13" ht="16.2" x14ac:dyDescent="0.35">
      <c r="A32" s="72"/>
      <c r="B32" s="40" t="s">
        <v>20</v>
      </c>
      <c r="C32" s="74"/>
      <c r="D32" s="74"/>
      <c r="E32" s="74"/>
      <c r="F32" s="78"/>
      <c r="G32" s="72"/>
      <c r="H32" s="72"/>
      <c r="I32" s="72"/>
      <c r="J32" s="72"/>
      <c r="K32" s="72"/>
      <c r="L32" s="72"/>
      <c r="M32" s="72"/>
    </row>
    <row r="33" spans="1:13" ht="16.2" x14ac:dyDescent="0.35">
      <c r="A33" s="72"/>
      <c r="B33" s="47">
        <f>D33/F33</f>
        <v>2.7561499999999999</v>
      </c>
      <c r="C33" s="45" t="s">
        <v>9</v>
      </c>
      <c r="D33" s="48">
        <f>B29</f>
        <v>27561.5</v>
      </c>
      <c r="E33" s="45" t="s">
        <v>21</v>
      </c>
      <c r="F33" s="49">
        <f>F14</f>
        <v>10000</v>
      </c>
      <c r="G33" s="72"/>
      <c r="H33" s="72"/>
      <c r="I33" s="72"/>
      <c r="J33" s="72"/>
      <c r="K33" s="72"/>
      <c r="L33" s="72"/>
      <c r="M33" s="72"/>
    </row>
    <row r="34" spans="1:13" ht="16.2" x14ac:dyDescent="0.35">
      <c r="A34" s="72"/>
      <c r="B34" s="50" t="s">
        <v>22</v>
      </c>
      <c r="D34" s="45" t="s">
        <v>23</v>
      </c>
      <c r="F34" s="46" t="s">
        <v>24</v>
      </c>
      <c r="G34" s="72"/>
      <c r="H34" s="72"/>
      <c r="I34" s="72"/>
      <c r="J34" s="72"/>
      <c r="K34" s="72"/>
      <c r="L34" s="72"/>
      <c r="M34" s="72"/>
    </row>
    <row r="35" spans="1:13" ht="16.2" x14ac:dyDescent="0.35">
      <c r="A35" s="72"/>
      <c r="B35" s="88"/>
      <c r="C35" s="72"/>
      <c r="D35" s="72"/>
      <c r="E35" s="72"/>
      <c r="F35" s="87"/>
      <c r="G35" s="72"/>
      <c r="H35" s="72"/>
      <c r="I35" s="72"/>
      <c r="J35" s="72"/>
      <c r="K35" s="72"/>
      <c r="L35" s="72"/>
      <c r="M35" s="72"/>
    </row>
    <row r="36" spans="1:13" ht="18" customHeight="1" x14ac:dyDescent="0.35">
      <c r="A36" s="72"/>
      <c r="B36" s="40" t="s">
        <v>25</v>
      </c>
      <c r="C36" s="74"/>
      <c r="D36" s="74"/>
      <c r="E36" s="74"/>
      <c r="F36" s="78"/>
      <c r="G36" s="72"/>
      <c r="H36" s="72"/>
      <c r="I36" s="72"/>
      <c r="J36" s="72"/>
      <c r="K36" s="72"/>
      <c r="L36" s="72"/>
      <c r="M36" s="72"/>
    </row>
    <row r="37" spans="1:13" ht="18" customHeight="1" x14ac:dyDescent="0.35">
      <c r="A37" s="72"/>
      <c r="B37" s="41">
        <f>D37*F37</f>
        <v>11024.6</v>
      </c>
      <c r="C37" s="45" t="s">
        <v>9</v>
      </c>
      <c r="D37" s="51">
        <f>F11</f>
        <v>4000</v>
      </c>
      <c r="E37" s="45" t="s">
        <v>16</v>
      </c>
      <c r="F37" s="52">
        <f>B33</f>
        <v>2.7561499999999999</v>
      </c>
      <c r="G37" s="72"/>
      <c r="H37" s="72"/>
      <c r="I37" s="72"/>
      <c r="J37" s="72"/>
      <c r="K37" s="72"/>
      <c r="L37" s="72"/>
      <c r="M37" s="72"/>
    </row>
    <row r="38" spans="1:13" ht="18" customHeight="1" x14ac:dyDescent="0.35">
      <c r="A38" s="72"/>
      <c r="B38" s="44" t="s">
        <v>26</v>
      </c>
      <c r="D38" s="45" t="s">
        <v>27</v>
      </c>
      <c r="F38" s="87" t="s">
        <v>28</v>
      </c>
      <c r="G38" s="72"/>
      <c r="H38" s="72"/>
      <c r="I38" s="72"/>
      <c r="J38" s="72"/>
      <c r="K38" s="72"/>
      <c r="L38" s="72"/>
      <c r="M38" s="72"/>
    </row>
    <row r="39" spans="1:13" ht="16.2" x14ac:dyDescent="0.35">
      <c r="A39" s="72"/>
      <c r="B39" s="90"/>
      <c r="C39" s="91"/>
      <c r="D39" s="91"/>
      <c r="E39" s="91"/>
      <c r="F39" s="92"/>
      <c r="G39" s="72"/>
      <c r="H39" s="72"/>
      <c r="I39" s="72"/>
      <c r="J39" s="72"/>
      <c r="K39" s="72"/>
      <c r="L39" s="72"/>
      <c r="M39" s="72"/>
    </row>
    <row r="40" spans="1:13" ht="16.2" x14ac:dyDescent="0.35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</row>
    <row r="41" spans="1:13" ht="18" x14ac:dyDescent="0.35">
      <c r="A41" s="72"/>
      <c r="B41" s="61" t="s">
        <v>29</v>
      </c>
      <c r="C41" s="76"/>
      <c r="D41" s="76"/>
      <c r="E41" s="76"/>
      <c r="F41" s="77"/>
      <c r="G41" s="72"/>
      <c r="H41" s="72"/>
      <c r="I41" s="72"/>
      <c r="J41" s="72"/>
      <c r="K41" s="72"/>
      <c r="L41" s="72"/>
      <c r="M41" s="72"/>
    </row>
    <row r="42" spans="1:13" ht="16.2" x14ac:dyDescent="0.35">
      <c r="A42" s="72"/>
      <c r="B42" s="88"/>
      <c r="C42" s="72"/>
      <c r="D42" s="72"/>
      <c r="E42" s="72"/>
      <c r="F42" s="87"/>
      <c r="G42" s="72"/>
      <c r="H42" s="72"/>
      <c r="I42" s="72"/>
      <c r="J42" s="72"/>
      <c r="K42" s="72"/>
      <c r="L42" s="72"/>
      <c r="M42" s="72"/>
    </row>
    <row r="43" spans="1:13" ht="16.2" x14ac:dyDescent="0.35">
      <c r="A43" s="72"/>
      <c r="B43" s="37" t="s">
        <v>30</v>
      </c>
      <c r="C43" s="74"/>
      <c r="D43" s="74"/>
      <c r="E43" s="86" t="s">
        <v>9</v>
      </c>
      <c r="F43" s="53">
        <f>B37</f>
        <v>11024.6</v>
      </c>
      <c r="G43" s="72"/>
      <c r="H43" s="72"/>
      <c r="I43" s="72"/>
      <c r="J43" s="72"/>
      <c r="K43" s="72"/>
      <c r="L43" s="72"/>
      <c r="M43" s="72"/>
    </row>
    <row r="44" spans="1:13" ht="16.2" x14ac:dyDescent="0.35">
      <c r="A44" s="72"/>
      <c r="B44" s="88"/>
      <c r="C44" s="72"/>
      <c r="D44" s="72"/>
      <c r="E44" s="72"/>
      <c r="F44" s="94"/>
      <c r="G44" s="72"/>
      <c r="H44" s="72"/>
      <c r="I44" s="72"/>
      <c r="J44" s="72"/>
      <c r="K44" s="72"/>
      <c r="L44" s="72"/>
      <c r="M44" s="72"/>
    </row>
    <row r="45" spans="1:13" ht="16.2" x14ac:dyDescent="0.35">
      <c r="A45" s="72"/>
      <c r="B45" s="37" t="s">
        <v>31</v>
      </c>
      <c r="C45" s="74"/>
      <c r="D45" s="74"/>
      <c r="E45" s="72" t="s">
        <v>9</v>
      </c>
      <c r="F45" s="53">
        <f>F43/12</f>
        <v>918.7166666666667</v>
      </c>
      <c r="G45" s="72"/>
      <c r="H45" s="72"/>
      <c r="I45" s="72"/>
      <c r="J45" s="72"/>
      <c r="K45" s="72"/>
      <c r="L45" s="72"/>
      <c r="M45" s="72"/>
    </row>
    <row r="46" spans="1:13" ht="16.2" x14ac:dyDescent="0.35">
      <c r="A46" s="72"/>
      <c r="B46" s="90"/>
      <c r="C46" s="91"/>
      <c r="D46" s="91"/>
      <c r="E46" s="91"/>
      <c r="F46" s="92"/>
      <c r="G46" s="72"/>
      <c r="H46" s="72"/>
      <c r="I46" s="72"/>
      <c r="J46" s="72"/>
      <c r="K46" s="72"/>
      <c r="L46" s="72"/>
      <c r="M46" s="72"/>
    </row>
    <row r="47" spans="1:13" ht="16.2" x14ac:dyDescent="0.35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1:13" ht="18" x14ac:dyDescent="0.35">
      <c r="A48" s="72"/>
      <c r="B48" s="61" t="s">
        <v>32</v>
      </c>
      <c r="C48" s="76"/>
      <c r="D48" s="76"/>
      <c r="E48" s="76"/>
      <c r="F48" s="77"/>
      <c r="G48" s="72"/>
      <c r="H48" s="72"/>
      <c r="I48" s="72"/>
      <c r="J48" s="72"/>
      <c r="K48" s="72"/>
      <c r="L48" s="72"/>
      <c r="M48" s="72"/>
    </row>
    <row r="49" spans="1:13" ht="16.2" x14ac:dyDescent="0.35">
      <c r="A49" s="72"/>
      <c r="B49" s="88"/>
      <c r="C49" s="72"/>
      <c r="D49" s="73"/>
      <c r="E49" s="74"/>
      <c r="F49" s="78"/>
      <c r="G49" s="72"/>
      <c r="H49" s="72"/>
      <c r="I49" s="72"/>
      <c r="J49" s="72"/>
      <c r="K49" s="72"/>
      <c r="L49" s="72"/>
      <c r="M49" s="72"/>
    </row>
    <row r="50" spans="1:13" ht="21" customHeight="1" x14ac:dyDescent="0.35">
      <c r="A50" s="72"/>
      <c r="B50" s="32" t="s">
        <v>33</v>
      </c>
      <c r="C50" s="45" t="s">
        <v>2</v>
      </c>
      <c r="D50" s="54">
        <f>F11</f>
        <v>4000</v>
      </c>
      <c r="E50" s="95"/>
      <c r="F50" s="96"/>
      <c r="G50" s="72"/>
      <c r="H50" s="72"/>
      <c r="I50" s="72"/>
      <c r="J50" s="72"/>
      <c r="K50" s="72"/>
      <c r="L50" s="72"/>
      <c r="M50" s="72"/>
    </row>
    <row r="51" spans="1:13" ht="21" customHeight="1" x14ac:dyDescent="0.35">
      <c r="A51" s="72"/>
      <c r="B51" s="32" t="s">
        <v>34</v>
      </c>
      <c r="C51" s="45" t="s">
        <v>2</v>
      </c>
      <c r="D51" s="55">
        <v>25.16</v>
      </c>
      <c r="E51" s="95"/>
      <c r="F51" s="96"/>
      <c r="G51" s="72"/>
      <c r="H51" s="72"/>
      <c r="I51" s="72"/>
      <c r="J51" s="72"/>
      <c r="K51" s="72"/>
      <c r="L51" s="72"/>
      <c r="M51" s="72"/>
    </row>
    <row r="52" spans="1:13" ht="21" customHeight="1" x14ac:dyDescent="0.35">
      <c r="A52" s="72"/>
      <c r="B52" s="32" t="s">
        <v>35</v>
      </c>
      <c r="C52" s="45" t="s">
        <v>2</v>
      </c>
      <c r="D52" s="55"/>
      <c r="E52" s="95"/>
      <c r="F52" s="96"/>
      <c r="G52" s="72"/>
      <c r="H52" s="72"/>
      <c r="I52" s="72"/>
      <c r="J52" s="72"/>
      <c r="K52" s="72"/>
      <c r="L52" s="72"/>
      <c r="M52" s="72"/>
    </row>
    <row r="53" spans="1:13" ht="21" customHeight="1" x14ac:dyDescent="0.35">
      <c r="A53" s="72"/>
      <c r="B53" s="32" t="s">
        <v>36</v>
      </c>
      <c r="C53" s="45" t="s">
        <v>2</v>
      </c>
      <c r="D53" s="55">
        <v>-2.54</v>
      </c>
      <c r="E53" s="95"/>
      <c r="F53" s="96"/>
      <c r="G53" s="72"/>
      <c r="H53" s="72"/>
      <c r="I53" s="72"/>
      <c r="J53" s="72"/>
      <c r="K53" s="72"/>
      <c r="L53" s="72"/>
      <c r="M53" s="72"/>
    </row>
    <row r="54" spans="1:13" ht="21" customHeight="1" x14ac:dyDescent="0.35">
      <c r="A54" s="72"/>
      <c r="B54" s="32" t="s">
        <v>37</v>
      </c>
      <c r="C54" s="45" t="s">
        <v>2</v>
      </c>
      <c r="D54" s="55">
        <f>SUM(D51:F53)</f>
        <v>22.62</v>
      </c>
      <c r="E54" s="95"/>
      <c r="F54" s="96"/>
      <c r="G54" s="72"/>
      <c r="H54" s="72"/>
      <c r="I54" s="72"/>
      <c r="J54" s="72"/>
      <c r="K54" s="72"/>
      <c r="L54" s="72"/>
      <c r="M54" s="72"/>
    </row>
    <row r="55" spans="1:13" ht="16.2" x14ac:dyDescent="0.35">
      <c r="A55" s="72"/>
      <c r="B55" s="90"/>
      <c r="C55" s="91"/>
      <c r="D55" s="97"/>
      <c r="E55" s="98"/>
      <c r="F55" s="99"/>
      <c r="G55" s="72"/>
      <c r="H55" s="72"/>
      <c r="I55" s="72"/>
      <c r="J55" s="72"/>
      <c r="K55" s="72"/>
      <c r="L55" s="72"/>
      <c r="M55" s="72"/>
    </row>
    <row r="56" spans="1:13" ht="16.2" x14ac:dyDescent="0.35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1:13" ht="18" x14ac:dyDescent="0.35">
      <c r="A57" s="72"/>
      <c r="B57" s="61" t="s">
        <v>38</v>
      </c>
      <c r="C57" s="76"/>
      <c r="D57" s="76"/>
      <c r="E57" s="76"/>
      <c r="F57" s="77"/>
      <c r="G57" s="72"/>
      <c r="H57" s="72"/>
      <c r="I57" s="72"/>
      <c r="J57" s="72"/>
      <c r="K57" s="72"/>
      <c r="L57" s="72"/>
      <c r="M57" s="72"/>
    </row>
    <row r="58" spans="1:13" ht="16.2" x14ac:dyDescent="0.35">
      <c r="A58" s="72"/>
      <c r="B58" s="83"/>
      <c r="C58" s="84"/>
      <c r="D58" s="84"/>
      <c r="E58" s="84"/>
      <c r="F58" s="85"/>
      <c r="G58" s="72"/>
      <c r="H58" s="72"/>
      <c r="I58" s="72"/>
      <c r="J58" s="72"/>
      <c r="K58" s="72"/>
      <c r="L58" s="72"/>
      <c r="M58" s="72"/>
    </row>
    <row r="59" spans="1:13" ht="16.2" x14ac:dyDescent="0.35">
      <c r="A59" s="72"/>
      <c r="B59" s="40" t="s">
        <v>39</v>
      </c>
      <c r="C59" s="74"/>
      <c r="D59" s="74"/>
      <c r="E59" s="74"/>
      <c r="F59" s="78"/>
      <c r="G59" s="72"/>
      <c r="H59" s="72"/>
      <c r="I59" s="72"/>
      <c r="J59" s="72"/>
      <c r="K59" s="72"/>
      <c r="L59" s="72"/>
      <c r="M59" s="72"/>
    </row>
    <row r="60" spans="1:13" ht="18.600000000000001" customHeight="1" x14ac:dyDescent="0.35">
      <c r="A60" s="72"/>
      <c r="B60" s="41">
        <f>D60*F60/12</f>
        <v>8386.6666666666661</v>
      </c>
      <c r="C60" s="100" t="s">
        <v>9</v>
      </c>
      <c r="D60" s="48">
        <f>D51</f>
        <v>25.16</v>
      </c>
      <c r="E60" s="45" t="s">
        <v>16</v>
      </c>
      <c r="F60" s="56">
        <f>D50</f>
        <v>4000</v>
      </c>
      <c r="G60" s="72"/>
      <c r="H60" s="72"/>
      <c r="I60" s="72"/>
      <c r="J60" s="72"/>
      <c r="K60" s="72"/>
      <c r="L60" s="72"/>
      <c r="M60" s="72"/>
    </row>
    <row r="61" spans="1:13" ht="32.4" x14ac:dyDescent="0.35">
      <c r="A61" s="72"/>
      <c r="B61" s="57" t="s">
        <v>40</v>
      </c>
      <c r="D61" s="45" t="s">
        <v>41</v>
      </c>
      <c r="F61" s="46" t="s">
        <v>42</v>
      </c>
      <c r="G61" s="72"/>
      <c r="H61" s="72"/>
      <c r="I61" s="72"/>
      <c r="J61" s="72"/>
      <c r="K61" s="72"/>
      <c r="L61" s="72"/>
      <c r="M61" s="72"/>
    </row>
    <row r="62" spans="1:13" ht="16.2" x14ac:dyDescent="0.35">
      <c r="A62" s="72"/>
      <c r="B62" s="88"/>
      <c r="C62" s="72"/>
      <c r="D62" s="72"/>
      <c r="E62" s="72"/>
      <c r="F62" s="87"/>
      <c r="G62" s="72"/>
      <c r="H62" s="72"/>
      <c r="I62" s="72"/>
      <c r="J62" s="72"/>
      <c r="K62" s="72"/>
      <c r="L62" s="72"/>
      <c r="M62" s="72"/>
    </row>
    <row r="63" spans="1:13" ht="16.2" x14ac:dyDescent="0.35">
      <c r="A63" s="72"/>
      <c r="B63" s="40" t="s">
        <v>43</v>
      </c>
      <c r="C63" s="74"/>
      <c r="D63" s="74"/>
      <c r="E63" s="74"/>
      <c r="F63" s="78"/>
      <c r="G63" s="72"/>
      <c r="H63" s="72"/>
      <c r="I63" s="72"/>
      <c r="J63" s="72"/>
      <c r="K63" s="72"/>
      <c r="L63" s="72"/>
      <c r="M63" s="72"/>
    </row>
    <row r="64" spans="1:13" ht="16.2" x14ac:dyDescent="0.35">
      <c r="A64" s="72"/>
      <c r="B64" s="47">
        <f>SUM(F64*D64/12)</f>
        <v>7540</v>
      </c>
      <c r="C64" s="100" t="s">
        <v>9</v>
      </c>
      <c r="D64" s="48">
        <f>D54</f>
        <v>22.62</v>
      </c>
      <c r="E64" s="45" t="s">
        <v>16</v>
      </c>
      <c r="F64" s="56">
        <f>D50</f>
        <v>4000</v>
      </c>
      <c r="G64" s="72"/>
      <c r="H64" s="72"/>
      <c r="I64" s="72"/>
      <c r="J64" s="72"/>
      <c r="K64" s="72"/>
      <c r="L64" s="72"/>
      <c r="M64" s="72"/>
    </row>
    <row r="65" spans="1:13" ht="16.2" x14ac:dyDescent="0.35">
      <c r="A65" s="72"/>
      <c r="B65" s="50" t="s">
        <v>44</v>
      </c>
      <c r="D65" s="45" t="s">
        <v>45</v>
      </c>
      <c r="F65" s="46" t="s">
        <v>42</v>
      </c>
      <c r="G65" s="72"/>
      <c r="H65" s="72"/>
      <c r="I65" s="72"/>
      <c r="J65" s="72"/>
      <c r="K65" s="72"/>
      <c r="L65" s="72"/>
      <c r="M65" s="72"/>
    </row>
    <row r="66" spans="1:13" ht="16.2" x14ac:dyDescent="0.35">
      <c r="A66" s="72"/>
      <c r="B66" s="88"/>
      <c r="C66" s="72"/>
      <c r="D66" s="72"/>
      <c r="E66" s="72"/>
      <c r="F66" s="87"/>
      <c r="G66" s="72"/>
      <c r="H66" s="72"/>
      <c r="I66" s="72"/>
      <c r="J66" s="72"/>
      <c r="K66" s="72"/>
      <c r="L66" s="72"/>
      <c r="M66" s="72"/>
    </row>
    <row r="67" spans="1:13" ht="16.2" x14ac:dyDescent="0.35">
      <c r="A67" s="72"/>
      <c r="B67" s="40" t="s">
        <v>46</v>
      </c>
      <c r="C67" s="74"/>
      <c r="D67" s="74"/>
      <c r="E67" s="74"/>
      <c r="F67" s="78"/>
      <c r="G67" s="72"/>
      <c r="H67" s="72"/>
      <c r="I67" s="72"/>
      <c r="J67" s="72"/>
      <c r="K67" s="72"/>
      <c r="L67" s="72"/>
      <c r="M67" s="72"/>
    </row>
    <row r="68" spans="1:13" ht="16.2" x14ac:dyDescent="0.35">
      <c r="A68" s="72"/>
      <c r="B68" s="41">
        <f>D68*F68</f>
        <v>45240</v>
      </c>
      <c r="C68" s="45" t="s">
        <v>9</v>
      </c>
      <c r="D68" s="42">
        <v>6</v>
      </c>
      <c r="E68" s="45" t="s">
        <v>16</v>
      </c>
      <c r="F68" s="52">
        <f>B64</f>
        <v>7540</v>
      </c>
      <c r="G68" s="72"/>
      <c r="H68" s="72"/>
      <c r="I68" s="72"/>
      <c r="J68" s="72"/>
      <c r="K68" s="72"/>
      <c r="L68" s="72"/>
      <c r="M68" s="72"/>
    </row>
    <row r="69" spans="1:13" ht="32.4" x14ac:dyDescent="0.35">
      <c r="A69" s="72"/>
      <c r="B69" s="44" t="s">
        <v>47</v>
      </c>
      <c r="D69" s="45" t="s">
        <v>48</v>
      </c>
      <c r="F69" s="58" t="s">
        <v>49</v>
      </c>
      <c r="G69" s="72"/>
      <c r="H69" s="72"/>
      <c r="I69" s="72"/>
      <c r="J69" s="72"/>
      <c r="K69" s="72"/>
      <c r="L69" s="72"/>
      <c r="M69" s="72"/>
    </row>
    <row r="70" spans="1:13" ht="16.2" x14ac:dyDescent="0.35">
      <c r="A70" s="72"/>
      <c r="B70" s="90"/>
      <c r="C70" s="91"/>
      <c r="D70" s="91"/>
      <c r="E70" s="91"/>
      <c r="F70" s="92"/>
      <c r="G70" s="72"/>
      <c r="H70" s="72"/>
      <c r="I70" s="72"/>
      <c r="J70" s="72"/>
      <c r="K70" s="72"/>
      <c r="L70" s="72"/>
      <c r="M70" s="72"/>
    </row>
    <row r="71" spans="1:13" ht="16.2" x14ac:dyDescent="0.35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</row>
    <row r="72" spans="1:13" ht="16.2" x14ac:dyDescent="0.35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</row>
    <row r="73" spans="1:13" ht="15.75" customHeight="1" x14ac:dyDescent="0.35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</row>
    <row r="74" spans="1:13" ht="15.75" customHeight="1" x14ac:dyDescent="0.35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</row>
    <row r="75" spans="1:13" ht="15.75" customHeight="1" x14ac:dyDescent="0.35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</row>
    <row r="76" spans="1:13" ht="15.75" customHeight="1" x14ac:dyDescent="0.35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</row>
    <row r="77" spans="1:13" ht="15.75" customHeight="1" x14ac:dyDescent="0.35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</row>
    <row r="78" spans="1:13" ht="15.75" customHeight="1" x14ac:dyDescent="0.35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</row>
    <row r="79" spans="1:13" ht="15.75" customHeight="1" x14ac:dyDescent="0.35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</row>
    <row r="80" spans="1:13" ht="15.75" customHeight="1" x14ac:dyDescent="0.35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</row>
    <row r="81" spans="1:13" ht="15.75" customHeight="1" x14ac:dyDescent="0.35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</row>
    <row r="82" spans="1:13" ht="15.75" customHeight="1" x14ac:dyDescent="0.35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</row>
    <row r="83" spans="1:13" ht="15.75" customHeight="1" x14ac:dyDescent="0.35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</row>
    <row r="84" spans="1:13" ht="15.75" customHeight="1" x14ac:dyDescent="0.35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</row>
  </sheetData>
  <mergeCells count="36">
    <mergeCell ref="B1:F1"/>
    <mergeCell ref="B2:F2"/>
    <mergeCell ref="D3:F3"/>
    <mergeCell ref="D4:F4"/>
    <mergeCell ref="D5:F5"/>
    <mergeCell ref="D6:F6"/>
    <mergeCell ref="D7:F7"/>
    <mergeCell ref="B9:F9"/>
    <mergeCell ref="B11:D11"/>
    <mergeCell ref="B12:D12"/>
    <mergeCell ref="B14:D14"/>
    <mergeCell ref="B15:D15"/>
    <mergeCell ref="B17:D17"/>
    <mergeCell ref="B18:D18"/>
    <mergeCell ref="B20:D20"/>
    <mergeCell ref="B21:D21"/>
    <mergeCell ref="B24:F24"/>
    <mergeCell ref="B26:F26"/>
    <mergeCell ref="B28:F28"/>
    <mergeCell ref="B32:F32"/>
    <mergeCell ref="B36:F36"/>
    <mergeCell ref="B41:F41"/>
    <mergeCell ref="B43:D43"/>
    <mergeCell ref="B45:D45"/>
    <mergeCell ref="B48:F48"/>
    <mergeCell ref="D49:F49"/>
    <mergeCell ref="D50:F50"/>
    <mergeCell ref="D51:F51"/>
    <mergeCell ref="D52:F52"/>
    <mergeCell ref="D53:F53"/>
    <mergeCell ref="D54:F54"/>
    <mergeCell ref="D55:F55"/>
    <mergeCell ref="B57:F57"/>
    <mergeCell ref="B59:F59"/>
    <mergeCell ref="B63:F63"/>
    <mergeCell ref="B67:F67"/>
  </mergeCells>
  <hyperlinks>
    <hyperlink ref="B2" r:id="rId1" xr:uid="{00000000-0004-0000-0000-000000000000}"/>
    <hyperlink ref="B7" r:id="rId2" xr:uid="{00000000-0004-0000-0000-000001000000}"/>
  </hyperlinks>
  <printOptions horizontalCentered="1"/>
  <pageMargins left="0.75" right="0.75" top="0.75" bottom="0.5" header="0" footer="0"/>
  <pageSetup orientation="portrait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O60"/>
  <sheetViews>
    <sheetView workbookViewId="0">
      <selection activeCell="E6" sqref="E6"/>
    </sheetView>
  </sheetViews>
  <sheetFormatPr defaultColWidth="12.6640625" defaultRowHeight="15" customHeight="1" x14ac:dyDescent="0.25"/>
  <cols>
    <col min="2" max="2" width="29.88671875" customWidth="1"/>
    <col min="3" max="3" width="17.33203125" customWidth="1"/>
    <col min="8" max="8" width="3.44140625" customWidth="1"/>
  </cols>
  <sheetData>
    <row r="1" spans="1:15" ht="35.25" customHeight="1" x14ac:dyDescent="0.35">
      <c r="A1" s="59" t="s">
        <v>80</v>
      </c>
      <c r="B1" s="30"/>
      <c r="C1" s="30"/>
      <c r="D1" s="30"/>
      <c r="E1" s="30"/>
      <c r="F1" s="30"/>
      <c r="G1" s="30"/>
      <c r="H1" s="30"/>
      <c r="I1" s="30"/>
      <c r="J1" s="30"/>
      <c r="K1" s="1"/>
      <c r="L1" s="1"/>
      <c r="M1" s="1"/>
      <c r="N1" s="1"/>
      <c r="O1" s="1"/>
    </row>
    <row r="2" spans="1:15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23.25" customHeight="1" x14ac:dyDescent="0.3">
      <c r="A3" s="1"/>
      <c r="B3" s="31" t="s">
        <v>81</v>
      </c>
      <c r="C3" s="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3.25" customHeight="1" x14ac:dyDescent="0.3">
      <c r="A4" s="1"/>
      <c r="B4" s="2" t="s">
        <v>50</v>
      </c>
      <c r="C4" s="8">
        <v>5000000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3.25" customHeight="1" x14ac:dyDescent="0.3">
      <c r="A5" s="1"/>
      <c r="B5" s="4" t="s">
        <v>51</v>
      </c>
      <c r="C5" s="9">
        <v>27.9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39" customHeight="1" x14ac:dyDescent="0.3">
      <c r="A6" s="1"/>
      <c r="B6" s="101" t="s">
        <v>52</v>
      </c>
      <c r="C6" s="10">
        <f>C4*(C5*0.01)</f>
        <v>1394999.9999999998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3.25" customHeight="1" x14ac:dyDescent="0.3">
      <c r="A7" s="1"/>
      <c r="B7" s="4" t="s">
        <v>12</v>
      </c>
      <c r="C7" s="11">
        <v>75.503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23.25" customHeight="1" x14ac:dyDescent="0.3">
      <c r="A8" s="1"/>
      <c r="B8" s="4" t="s">
        <v>53</v>
      </c>
      <c r="C8" s="10">
        <f>C6*(C7*0.001)</f>
        <v>105326.68499999998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23.25" customHeight="1" x14ac:dyDescent="0.3">
      <c r="A9" s="1"/>
      <c r="B9" s="4" t="s">
        <v>54</v>
      </c>
      <c r="C9" s="12">
        <v>100000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23.25" customHeight="1" x14ac:dyDescent="0.3">
      <c r="A10" s="1"/>
      <c r="B10" s="6" t="s">
        <v>55</v>
      </c>
      <c r="C10" s="13">
        <f>C8/C9</f>
        <v>1.0532668499999998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4.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4.4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4.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23.25" customHeight="1" x14ac:dyDescent="0.3">
      <c r="A14" s="1"/>
      <c r="B14" s="1" t="s">
        <v>56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4.4" x14ac:dyDescent="0.3">
      <c r="A15" s="1"/>
      <c r="B15" s="2"/>
      <c r="C15" s="14"/>
      <c r="D15" s="14"/>
      <c r="E15" s="3"/>
      <c r="F15" s="14"/>
      <c r="G15" s="15"/>
      <c r="H15" s="3"/>
      <c r="I15" s="62" t="s">
        <v>57</v>
      </c>
      <c r="J15" s="63"/>
      <c r="K15" s="1"/>
      <c r="L15" s="1"/>
      <c r="M15" s="1"/>
      <c r="N15" s="1"/>
      <c r="O15" s="1"/>
    </row>
    <row r="16" spans="1:15" ht="43.2" x14ac:dyDescent="0.3">
      <c r="A16" s="1"/>
      <c r="B16" s="16" t="s">
        <v>58</v>
      </c>
      <c r="C16" s="17" t="s">
        <v>59</v>
      </c>
      <c r="D16" s="17" t="s">
        <v>60</v>
      </c>
      <c r="E16" s="17" t="s">
        <v>61</v>
      </c>
      <c r="F16" s="17" t="s">
        <v>62</v>
      </c>
      <c r="G16" s="17" t="s">
        <v>63</v>
      </c>
      <c r="H16" s="18"/>
      <c r="I16" s="64" t="s">
        <v>64</v>
      </c>
      <c r="J16" s="65" t="s">
        <v>65</v>
      </c>
      <c r="K16" s="1"/>
      <c r="L16" s="1"/>
      <c r="M16" s="1"/>
      <c r="N16" s="1"/>
      <c r="O16" s="1"/>
    </row>
    <row r="17" spans="1:15" ht="18.75" customHeight="1" x14ac:dyDescent="0.3">
      <c r="A17" s="1"/>
      <c r="B17" s="5" t="s">
        <v>66</v>
      </c>
      <c r="C17" s="20">
        <v>20</v>
      </c>
      <c r="D17" s="71">
        <v>-1.75</v>
      </c>
      <c r="E17" s="20">
        <f t="shared" ref="E17:E26" si="0">C17+D17</f>
        <v>18.25</v>
      </c>
      <c r="F17" s="20">
        <f t="shared" ref="F17:F26" si="1">E17*J17/12</f>
        <v>4562.5</v>
      </c>
      <c r="G17" s="20">
        <f t="shared" ref="G17:G26" si="2">F17*I17</f>
        <v>31937.5</v>
      </c>
      <c r="H17" s="22"/>
      <c r="I17" s="66">
        <v>7</v>
      </c>
      <c r="J17" s="67">
        <v>3000</v>
      </c>
      <c r="K17" s="1"/>
      <c r="L17" s="1"/>
      <c r="M17" s="1"/>
      <c r="N17" s="1"/>
      <c r="O17" s="1"/>
    </row>
    <row r="18" spans="1:15" ht="18.75" customHeight="1" x14ac:dyDescent="0.3">
      <c r="A18" s="1"/>
      <c r="B18" s="5" t="s">
        <v>67</v>
      </c>
      <c r="C18" s="20">
        <f t="shared" ref="C18:C26" si="3">SUM(C17*1.015)</f>
        <v>20.299999999999997</v>
      </c>
      <c r="D18" s="71">
        <v>-1.75</v>
      </c>
      <c r="E18" s="20">
        <f t="shared" si="0"/>
        <v>18.549999999999997</v>
      </c>
      <c r="F18" s="20">
        <f t="shared" si="1"/>
        <v>4637.4999999999991</v>
      </c>
      <c r="G18" s="20">
        <f t="shared" si="2"/>
        <v>23187.499999999996</v>
      </c>
      <c r="H18" s="23"/>
      <c r="I18" s="68">
        <v>5</v>
      </c>
      <c r="J18" s="67">
        <v>3000</v>
      </c>
      <c r="K18" s="1"/>
      <c r="L18" s="1"/>
      <c r="M18" s="1"/>
      <c r="N18" s="1"/>
      <c r="O18" s="1"/>
    </row>
    <row r="19" spans="1:15" ht="18.75" customHeight="1" x14ac:dyDescent="0.3">
      <c r="A19" s="1"/>
      <c r="B19" s="5" t="s">
        <v>68</v>
      </c>
      <c r="C19" s="20">
        <f t="shared" si="3"/>
        <v>20.604499999999994</v>
      </c>
      <c r="D19" s="71">
        <v>-1.75</v>
      </c>
      <c r="E19" s="20">
        <f t="shared" si="0"/>
        <v>18.854499999999994</v>
      </c>
      <c r="F19" s="20">
        <f t="shared" si="1"/>
        <v>4713.6249999999991</v>
      </c>
      <c r="G19" s="20">
        <f t="shared" si="2"/>
        <v>32995.374999999993</v>
      </c>
      <c r="H19" s="23"/>
      <c r="I19" s="68">
        <v>7</v>
      </c>
      <c r="J19" s="67">
        <v>3000</v>
      </c>
      <c r="K19" s="1"/>
      <c r="L19" s="1"/>
      <c r="M19" s="1"/>
      <c r="N19" s="1"/>
      <c r="O19" s="1"/>
    </row>
    <row r="20" spans="1:15" ht="18.75" customHeight="1" x14ac:dyDescent="0.3">
      <c r="A20" s="1"/>
      <c r="B20" s="5" t="s">
        <v>69</v>
      </c>
      <c r="C20" s="20">
        <f t="shared" si="3"/>
        <v>20.913567499999992</v>
      </c>
      <c r="D20" s="71">
        <v>-1.75</v>
      </c>
      <c r="E20" s="20">
        <f t="shared" si="0"/>
        <v>19.163567499999992</v>
      </c>
      <c r="F20" s="20">
        <f t="shared" si="1"/>
        <v>4790.8918749999984</v>
      </c>
      <c r="G20" s="20">
        <f t="shared" si="2"/>
        <v>23954.459374999991</v>
      </c>
      <c r="H20" s="23"/>
      <c r="I20" s="68">
        <v>5</v>
      </c>
      <c r="J20" s="67">
        <v>3000</v>
      </c>
      <c r="K20" s="1"/>
      <c r="L20" s="1"/>
      <c r="M20" s="1"/>
      <c r="N20" s="1"/>
      <c r="O20" s="1"/>
    </row>
    <row r="21" spans="1:15" ht="18.75" customHeight="1" x14ac:dyDescent="0.3">
      <c r="A21" s="1"/>
      <c r="B21" s="5" t="s">
        <v>70</v>
      </c>
      <c r="C21" s="20">
        <f t="shared" si="3"/>
        <v>21.22727101249999</v>
      </c>
      <c r="D21" s="71">
        <v>-1.75</v>
      </c>
      <c r="E21" s="20">
        <f t="shared" si="0"/>
        <v>19.47727101249999</v>
      </c>
      <c r="F21" s="20">
        <f t="shared" si="1"/>
        <v>4869.3177531249976</v>
      </c>
      <c r="G21" s="20">
        <f t="shared" si="2"/>
        <v>34085.224271874984</v>
      </c>
      <c r="H21" s="23"/>
      <c r="I21" s="68">
        <v>7</v>
      </c>
      <c r="J21" s="67">
        <v>3000</v>
      </c>
      <c r="K21" s="1"/>
      <c r="L21" s="1"/>
      <c r="M21" s="1"/>
      <c r="N21" s="1"/>
      <c r="O21" s="1"/>
    </row>
    <row r="22" spans="1:15" ht="18.75" customHeight="1" x14ac:dyDescent="0.3">
      <c r="A22" s="1"/>
      <c r="B22" s="5" t="s">
        <v>71</v>
      </c>
      <c r="C22" s="20">
        <f t="shared" si="3"/>
        <v>21.545680077687489</v>
      </c>
      <c r="D22" s="71">
        <v>-1.75</v>
      </c>
      <c r="E22" s="20">
        <f t="shared" si="0"/>
        <v>19.795680077687489</v>
      </c>
      <c r="F22" s="20">
        <f t="shared" si="1"/>
        <v>4948.9200194218729</v>
      </c>
      <c r="G22" s="20">
        <f t="shared" si="2"/>
        <v>24744.600097109364</v>
      </c>
      <c r="H22" s="23"/>
      <c r="I22" s="68">
        <v>5</v>
      </c>
      <c r="J22" s="67">
        <v>3000</v>
      </c>
      <c r="K22" s="1"/>
      <c r="L22" s="1"/>
      <c r="M22" s="1"/>
      <c r="N22" s="1"/>
      <c r="O22" s="1"/>
    </row>
    <row r="23" spans="1:15" ht="18.75" customHeight="1" x14ac:dyDescent="0.3">
      <c r="A23" s="1"/>
      <c r="B23" s="5" t="s">
        <v>72</v>
      </c>
      <c r="C23" s="20">
        <f t="shared" si="3"/>
        <v>21.868865278852798</v>
      </c>
      <c r="D23" s="71">
        <v>-1.75</v>
      </c>
      <c r="E23" s="20">
        <f t="shared" si="0"/>
        <v>20.118865278852798</v>
      </c>
      <c r="F23" s="20">
        <f t="shared" si="1"/>
        <v>5029.7163197131995</v>
      </c>
      <c r="G23" s="20">
        <f t="shared" si="2"/>
        <v>35208.014237992393</v>
      </c>
      <c r="H23" s="23"/>
      <c r="I23" s="68">
        <v>7</v>
      </c>
      <c r="J23" s="67">
        <v>3000</v>
      </c>
      <c r="K23" s="1"/>
      <c r="L23" s="1"/>
      <c r="M23" s="1"/>
      <c r="N23" s="1"/>
      <c r="O23" s="1"/>
    </row>
    <row r="24" spans="1:15" ht="18.75" customHeight="1" x14ac:dyDescent="0.3">
      <c r="A24" s="1"/>
      <c r="B24" s="5" t="s">
        <v>73</v>
      </c>
      <c r="C24" s="20">
        <f t="shared" si="3"/>
        <v>22.196898258035588</v>
      </c>
      <c r="D24" s="71">
        <v>-1.75</v>
      </c>
      <c r="E24" s="20">
        <f t="shared" si="0"/>
        <v>20.446898258035588</v>
      </c>
      <c r="F24" s="20">
        <f t="shared" si="1"/>
        <v>5111.7245645088969</v>
      </c>
      <c r="G24" s="20">
        <f t="shared" si="2"/>
        <v>25558.622822544487</v>
      </c>
      <c r="H24" s="23"/>
      <c r="I24" s="68">
        <v>5</v>
      </c>
      <c r="J24" s="67">
        <v>3000</v>
      </c>
      <c r="K24" s="1"/>
      <c r="L24" s="1"/>
      <c r="M24" s="1"/>
      <c r="N24" s="1"/>
      <c r="O24" s="1"/>
    </row>
    <row r="25" spans="1:15" ht="18.75" customHeight="1" x14ac:dyDescent="0.3">
      <c r="A25" s="1"/>
      <c r="B25" s="5" t="s">
        <v>74</v>
      </c>
      <c r="C25" s="20">
        <f t="shared" si="3"/>
        <v>22.52985173190612</v>
      </c>
      <c r="D25" s="71">
        <v>-1.75</v>
      </c>
      <c r="E25" s="20">
        <f t="shared" si="0"/>
        <v>20.77985173190612</v>
      </c>
      <c r="F25" s="20">
        <f t="shared" si="1"/>
        <v>5194.9629329765303</v>
      </c>
      <c r="G25" s="20">
        <f t="shared" si="2"/>
        <v>36364.740530835712</v>
      </c>
      <c r="H25" s="23"/>
      <c r="I25" s="68">
        <v>7</v>
      </c>
      <c r="J25" s="67">
        <v>3000</v>
      </c>
      <c r="K25" s="1"/>
      <c r="L25" s="1"/>
      <c r="M25" s="1"/>
      <c r="N25" s="1"/>
      <c r="O25" s="1"/>
    </row>
    <row r="26" spans="1:15" ht="18.75" customHeight="1" x14ac:dyDescent="0.3">
      <c r="A26" s="1"/>
      <c r="B26" s="5" t="s">
        <v>75</v>
      </c>
      <c r="C26" s="20">
        <f t="shared" si="3"/>
        <v>22.867799507884712</v>
      </c>
      <c r="D26" s="71">
        <v>-1.75</v>
      </c>
      <c r="E26" s="20">
        <f t="shared" si="0"/>
        <v>21.117799507884712</v>
      </c>
      <c r="F26" s="20">
        <f t="shared" si="1"/>
        <v>5279.4498769711781</v>
      </c>
      <c r="G26" s="20">
        <f t="shared" si="2"/>
        <v>26397.249384855892</v>
      </c>
      <c r="H26" s="23"/>
      <c r="I26" s="68">
        <v>5</v>
      </c>
      <c r="J26" s="67">
        <v>3000</v>
      </c>
      <c r="K26" s="1"/>
      <c r="L26" s="1"/>
      <c r="M26" s="1"/>
      <c r="N26" s="1"/>
      <c r="O26" s="1"/>
    </row>
    <row r="27" spans="1:15" ht="14.4" x14ac:dyDescent="0.3">
      <c r="A27" s="1"/>
      <c r="B27" s="5"/>
      <c r="C27" s="20"/>
      <c r="D27" s="21"/>
      <c r="E27" s="20"/>
      <c r="F27" s="20"/>
      <c r="G27" s="20"/>
      <c r="H27" s="23"/>
      <c r="I27" s="24"/>
      <c r="J27" s="19"/>
      <c r="K27" s="1"/>
      <c r="L27" s="1"/>
      <c r="M27" s="1"/>
      <c r="N27" s="1"/>
      <c r="O27" s="1"/>
    </row>
    <row r="28" spans="1:15" ht="21.75" customHeight="1" x14ac:dyDescent="0.3">
      <c r="A28" s="1"/>
      <c r="B28" s="25"/>
      <c r="C28" s="26"/>
      <c r="D28" s="26"/>
      <c r="E28" s="26"/>
      <c r="F28" s="26"/>
      <c r="G28" s="69">
        <f>SUM(G17:G26)</f>
        <v>294433.28572021279</v>
      </c>
      <c r="H28" s="27"/>
      <c r="I28" s="70">
        <f>SUM(I17:I26)</f>
        <v>60</v>
      </c>
      <c r="J28" s="28"/>
      <c r="K28" s="1"/>
      <c r="L28" s="1"/>
      <c r="M28" s="1"/>
      <c r="N28" s="1"/>
      <c r="O28" s="1"/>
    </row>
    <row r="29" spans="1:15" ht="14.4" x14ac:dyDescent="0.3">
      <c r="A29" s="1"/>
      <c r="B29" s="1"/>
      <c r="C29" s="1"/>
      <c r="D29" s="1"/>
      <c r="E29" s="1"/>
      <c r="F29" s="29"/>
      <c r="G29" s="18"/>
      <c r="H29" s="1"/>
      <c r="I29" s="1"/>
      <c r="J29" s="1"/>
      <c r="K29" s="1"/>
      <c r="L29" s="1"/>
      <c r="M29" s="1"/>
      <c r="N29" s="1"/>
      <c r="O29" s="1"/>
    </row>
    <row r="30" spans="1:15" ht="14.4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4.4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4.4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4.4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4.4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4.4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4.4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4.4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4.4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4.4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4.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4.4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4.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4.4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4.4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4.4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4.4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4.4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4.4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4.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4.4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4.4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4.4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4.4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4.4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4.4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4.4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4.4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4.4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4.4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4.4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</sheetData>
  <mergeCells count="2">
    <mergeCell ref="I15:J15"/>
    <mergeCell ref="A1:J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Property Tax Calculations</vt:lpstr>
      <vt:lpstr>Extra Tables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Threlkeld, Jennifer</cp:lastModifiedBy>
  <dcterms:modified xsi:type="dcterms:W3CDTF">2026-01-02T17:48:13Z</dcterms:modified>
</cp:coreProperties>
</file>