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perty Tax Calculations" sheetId="1" r:id="rId4"/>
    <sheet state="visible" name="Extra Tables 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65">
      <text>
        <t xml:space="preserve">this figure goes in the lease rent table
	-Jennifer Threlkeld - DPA</t>
      </text>
    </comment>
    <comment authorId="0" ref="B34">
      <text>
        <t xml:space="preserve">this figure goes in the lease rent table
	-Jennifer Threlkeld - DPA</t>
      </text>
    </comment>
    <comment authorId="0" ref="F18">
      <text>
        <t xml:space="preserve">Use caution on this field. Review the county tax information in detail.
	-Jennifer Threlkeld - DPA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7">
      <text>
        <t xml:space="preserve">lease drafter to calculate
	-Jennifer Threlkeld - DPA</t>
      </text>
    </comment>
    <comment authorId="0" ref="B17">
      <text>
        <t xml:space="preserve">adjust term dates as needed
	-Jennifer Threlkeld - DPA</t>
      </text>
    </comment>
    <comment authorId="0" ref="C17">
      <text>
        <t xml:space="preserve">adjust acceleration formulas as needed
	-Jennifer Threlkeld - DPA</t>
      </text>
    </comment>
  </commentList>
</comments>
</file>

<file path=xl/sharedStrings.xml><?xml version="1.0" encoding="utf-8"?>
<sst xmlns="http://schemas.openxmlformats.org/spreadsheetml/2006/main" count="110" uniqueCount="81">
  <si>
    <t>Calculating Lease Savings Under C.R.S. 39-3-124</t>
  </si>
  <si>
    <t>Date</t>
  </si>
  <si>
    <t>-</t>
  </si>
  <si>
    <t>Department/Agency</t>
  </si>
  <si>
    <t>Property Address</t>
  </si>
  <si>
    <t>City, Zip</t>
  </si>
  <si>
    <t>County</t>
  </si>
  <si>
    <t>PIN</t>
  </si>
  <si>
    <t>CALCULATING THE PROPERTY TAX ADJUSTMENT</t>
  </si>
  <si>
    <t>Leased Square Feet</t>
  </si>
  <si>
    <t>=</t>
  </si>
  <si>
    <t>(From Lease Document)</t>
  </si>
  <si>
    <t>Building Square Feet</t>
  </si>
  <si>
    <t>(From County Assessors Website)</t>
  </si>
  <si>
    <t>Total Assessed Value (building and land) Without any Exemptions</t>
  </si>
  <si>
    <t>Mill Levy</t>
  </si>
  <si>
    <t xml:space="preserve">Do not change the formulas below this point- they are linked to above </t>
  </si>
  <si>
    <t>PROPERTY TAX CALCULATIONS</t>
  </si>
  <si>
    <t>Total Property Tax Due for Entire Building</t>
  </si>
  <si>
    <t>*</t>
  </si>
  <si>
    <t>Total Taxes Due</t>
  </si>
  <si>
    <t>(Mill Levy * .001)</t>
  </si>
  <si>
    <t>(Total Assessed)</t>
  </si>
  <si>
    <t>Total Property Tax per Square Foot for Entire Building</t>
  </si>
  <si>
    <t>/</t>
  </si>
  <si>
    <t>Est. Property Tax per Sq. Ft.</t>
  </si>
  <si>
    <t>(Total Taxes Due)</t>
  </si>
  <si>
    <t>(Building Sq. Ft.)</t>
  </si>
  <si>
    <t>State Portion of Property Tax (Adjustment)</t>
  </si>
  <si>
    <t>State Portion of Tax</t>
  </si>
  <si>
    <t>(Leased Sq. Ft.)</t>
  </si>
  <si>
    <t>(Property Tax per SF)</t>
  </si>
  <si>
    <t>TAX EXEMPTIONS (ADJUSTMENTS)</t>
  </si>
  <si>
    <t xml:space="preserve">Total Tax Exemption per Year </t>
  </si>
  <si>
    <t>Total Tax Exemption per Month</t>
  </si>
  <si>
    <t>CALCULATING THE RENT TABLE</t>
  </si>
  <si>
    <t>Rented Square Footage</t>
  </si>
  <si>
    <t>Negotiated $/RSF</t>
  </si>
  <si>
    <t xml:space="preserve">(any other adjustments) </t>
  </si>
  <si>
    <t>Estimated Property Tax /SF</t>
  </si>
  <si>
    <t>Adjusted $/RSF</t>
  </si>
  <si>
    <t>RENT TABLE CALCULATIONS</t>
  </si>
  <si>
    <t>Total Monthly Rent Before Adjustment</t>
  </si>
  <si>
    <t>Monthly Rent Before Adjustment</t>
  </si>
  <si>
    <t>(Negotiated RSF)</t>
  </si>
  <si>
    <t>(Rented Sq. Ft.)</t>
  </si>
  <si>
    <t>Total Adjusted Monthly Rent</t>
  </si>
  <si>
    <t>Adjusted Monthly Rent</t>
  </si>
  <si>
    <t>(Adjusted RSF)</t>
  </si>
  <si>
    <t>Fiscal Year Term Rent</t>
  </si>
  <si>
    <t>Term Rent</t>
  </si>
  <si>
    <t>(# of Months)</t>
  </si>
  <si>
    <t>(Adjusted Monthly Rent)</t>
  </si>
  <si>
    <t xml:space="preserve">Sample Formula Tables - </t>
  </si>
  <si>
    <t xml:space="preserve">Use when checking county tax calculations </t>
  </si>
  <si>
    <t>Market Value</t>
  </si>
  <si>
    <t>Assessment Rate</t>
  </si>
  <si>
    <t>Assessed Value (prior to exemption)</t>
  </si>
  <si>
    <t>Tax (prior to exemption)</t>
  </si>
  <si>
    <t>Building SF</t>
  </si>
  <si>
    <t>Tax/SF</t>
  </si>
  <si>
    <t xml:space="preserve">For use as a draft of the lease rent table </t>
  </si>
  <si>
    <t xml:space="preserve">for calculations </t>
  </si>
  <si>
    <t xml:space="preserve">Term Dates (by Fiscal Year) </t>
  </si>
  <si>
    <t>Negotiated Annual Rent RSF</t>
  </si>
  <si>
    <t>Real Estate Property Taxes RSF</t>
  </si>
  <si>
    <t>Adjusted Annual Rent RSF</t>
  </si>
  <si>
    <t xml:space="preserve">Monthly Rent </t>
  </si>
  <si>
    <t xml:space="preserve">Fiscal Year Term Rent </t>
  </si>
  <si>
    <t># of months</t>
  </si>
  <si>
    <t>RSF</t>
  </si>
  <si>
    <t>07/01/25 – 01/31/26</t>
  </si>
  <si>
    <t>02/01/26 – 06/30/26</t>
  </si>
  <si>
    <t>07/01/26 – 01/31/27</t>
  </si>
  <si>
    <t>02/01/27 – 06/30/27</t>
  </si>
  <si>
    <t>07/01/27 – 01/31/28</t>
  </si>
  <si>
    <t>02/01/28 – 06/30/28</t>
  </si>
  <si>
    <t>07/01/28 – 01/31/29</t>
  </si>
  <si>
    <t>02/01/29 – 06/30/29</t>
  </si>
  <si>
    <t>07/01/29 – 01/31/30</t>
  </si>
  <si>
    <t>02/01/30 – 06/30/30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</si>
</sst>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m/d/yyyy"/>
    <numFmt numFmtId="165" formatCode="&quot;$&quot;#,##0.00"/>
    <numFmt numFmtId="166" formatCode="&quot;$&quot;#,##0"/>
    <numFmt numFmtId="167" formatCode="#,##0\ &quot;SF&quot;"/>
    <numFmt numFmtId="168" formatCode="_(&quot;$&quot;* #,##0.00_);_(&quot;$&quot;* \(#,##0.00\);_(&quot;$&quot;* &quot;-&quot;??_);_(@_)"/>
    <numFmt numFmtId="169" formatCode="0.000"/>
    <numFmt numFmtId="170" formatCode="_(* #,##0_);_(* \(#,##0\);_(* &quot;-&quot;??_);_(@_)"/>
    <numFmt numFmtId="171" formatCode="_(* #,##0.00_);_(* \(#,##0.00\);_(* &quot;-&quot;??_);_(@_)"/>
    <numFmt numFmtId="172" formatCode="&quot;$&quot;#,##0.00_);[Red]\(&quot;$&quot;#,##0.00\)"/>
  </numFmts>
  <fonts count="27">
    <font>
      <sz val="10.0"/>
      <color rgb="FF000000"/>
      <name val="Arial"/>
      <scheme val="minor"/>
    </font>
    <font>
      <sz val="11.0"/>
      <color theme="1"/>
      <name val="Trebuchet MS"/>
    </font>
    <font>
      <b/>
      <u/>
      <sz val="12.0"/>
      <color rgb="FF0000FF"/>
      <name val="Trebuchet MS"/>
    </font>
    <font/>
    <font>
      <u/>
      <sz val="11.0"/>
      <color rgb="FF0000FF"/>
      <name val="Trebuchet MS"/>
    </font>
    <font>
      <b/>
      <sz val="12.0"/>
      <color theme="1"/>
      <name val="Trebuchet MS"/>
    </font>
    <font>
      <b/>
      <sz val="11.0"/>
      <color theme="1"/>
      <name val="Trebuchet MS"/>
    </font>
    <font>
      <b/>
      <u/>
      <sz val="11.0"/>
      <color theme="1"/>
      <name val="Trebuchet MS"/>
    </font>
    <font>
      <b/>
      <i/>
      <sz val="11.0"/>
      <color theme="1"/>
      <name val="Trebuchet MS"/>
    </font>
    <font>
      <u/>
      <sz val="11.0"/>
      <color theme="1"/>
      <name val="Trebuchet MS"/>
    </font>
    <font>
      <u/>
      <sz val="11.0"/>
      <color theme="1"/>
      <name val="Trebuchet MS"/>
    </font>
    <font>
      <u/>
      <sz val="11.0"/>
      <color theme="1"/>
      <name val="Trebuchet MS"/>
    </font>
    <font>
      <b/>
      <u/>
      <sz val="11.0"/>
      <color rgb="FF0000FF"/>
      <name val="Trebuchet MS"/>
    </font>
    <font>
      <u/>
      <sz val="11.0"/>
      <color theme="1"/>
      <name val="Trebuchet MS"/>
    </font>
    <font>
      <u/>
      <sz val="11.0"/>
      <color theme="1"/>
      <name val="Trebuchet MS"/>
    </font>
    <font>
      <b/>
      <sz val="11.0"/>
      <color rgb="FF0000FF"/>
      <name val="Trebuchet MS"/>
    </font>
    <font>
      <u/>
      <sz val="11.0"/>
      <color theme="1"/>
      <name val="Trebuchet MS"/>
    </font>
    <font>
      <u/>
      <sz val="11.0"/>
      <color theme="1"/>
      <name val="Trebuchet MS"/>
    </font>
    <font>
      <u/>
      <sz val="11.0"/>
      <color rgb="FF000000"/>
      <name val="Trebuchet MS"/>
    </font>
    <font>
      <sz val="11.0"/>
      <color rgb="FF000000"/>
      <name val="Trebuchet MS"/>
    </font>
    <font>
      <u/>
      <sz val="11.0"/>
      <color theme="1"/>
      <name val="Trebuchet MS"/>
    </font>
    <font>
      <u/>
      <sz val="11.0"/>
      <color theme="1"/>
      <name val="Trebuchet MS"/>
    </font>
    <font>
      <u/>
      <sz val="11.0"/>
      <color theme="1"/>
      <name val="Trebuchet MS"/>
    </font>
    <font>
      <sz val="11.0"/>
      <color rgb="FF999999"/>
      <name val="Trebuchet MS"/>
    </font>
    <font>
      <u/>
      <sz val="11.0"/>
      <color theme="1"/>
      <name val="Trebuchet MS"/>
    </font>
    <font>
      <u/>
      <sz val="11.0"/>
      <color theme="1"/>
      <name val="Trebuchet MS"/>
    </font>
    <font>
      <sz val="11.0"/>
      <color rgb="FFFF0000"/>
      <name val="Trebuchet MS"/>
    </font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999999"/>
      </top>
      <bottom style="thin">
        <color rgb="FF000000"/>
      </bottom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readingOrder="0" vertical="bottom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right" vertical="bottom"/>
    </xf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left" vertical="bottom"/>
    </xf>
    <xf borderId="5" fillId="0" fontId="3" numFmtId="0" xfId="0" applyBorder="1" applyFont="1"/>
    <xf borderId="4" fillId="0" fontId="1" numFmtId="0" xfId="0" applyAlignment="1" applyBorder="1" applyFont="1">
      <alignment horizontal="right" vertical="bottom"/>
    </xf>
    <xf borderId="0" fillId="0" fontId="1" numFmtId="0" xfId="0" applyAlignment="1" applyFont="1">
      <alignment vertical="bottom"/>
    </xf>
    <xf borderId="4" fillId="0" fontId="1" numFmtId="0" xfId="0" applyAlignment="1" applyBorder="1" applyFont="1">
      <alignment horizontal="right" readingOrder="0" vertical="bottom"/>
    </xf>
    <xf borderId="4" fillId="0" fontId="4" numFmtId="0" xfId="0" applyAlignment="1" applyBorder="1" applyFont="1">
      <alignment horizontal="right" readingOrder="0" vertical="bottom"/>
    </xf>
    <xf borderId="0" fillId="0" fontId="1" numFmtId="1" xfId="0" applyAlignment="1" applyFont="1" applyNumberFormat="1">
      <alignment vertical="bottom"/>
    </xf>
    <xf borderId="6" fillId="0" fontId="1" numFmtId="0" xfId="0" applyAlignment="1" applyBorder="1" applyFont="1">
      <alignment horizontal="right" vertical="bottom"/>
    </xf>
    <xf borderId="7" fillId="0" fontId="1" numFmtId="0" xfId="0" applyAlignment="1" applyBorder="1" applyFont="1">
      <alignment horizontal="center" vertical="center"/>
    </xf>
    <xf borderId="7" fillId="0" fontId="1" numFmtId="1" xfId="0" applyAlignment="1" applyBorder="1" applyFont="1" applyNumberFormat="1">
      <alignment vertical="bottom"/>
    </xf>
    <xf borderId="7" fillId="0" fontId="3" numFmtId="0" xfId="0" applyBorder="1" applyFont="1"/>
    <xf borderId="8" fillId="0" fontId="3" numFmtId="0" xfId="0" applyBorder="1" applyFont="1"/>
    <xf borderId="0" fillId="0" fontId="1" numFmtId="0" xfId="0" applyAlignment="1" applyFont="1">
      <alignment vertical="center"/>
    </xf>
    <xf borderId="1" fillId="2" fontId="5" numFmtId="0" xfId="0" applyAlignment="1" applyBorder="1" applyFont="1">
      <alignment horizontal="center" readingOrder="0" vertical="bottom"/>
    </xf>
    <xf borderId="9" fillId="0" fontId="1" numFmtId="0" xfId="0" applyAlignment="1" applyBorder="1" applyFont="1">
      <alignment vertical="bottom"/>
    </xf>
    <xf borderId="10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bottom"/>
    </xf>
    <xf borderId="11" fillId="0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4" fillId="0" fontId="6" numFmtId="0" xfId="0" applyAlignment="1" applyBorder="1" applyFont="1">
      <alignment horizontal="center" shrinkToFit="0" vertical="bottom" wrapText="1"/>
    </xf>
    <xf quotePrefix="1" borderId="0" fillId="0" fontId="1" numFmtId="0" xfId="0" applyAlignment="1" applyFont="1">
      <alignment vertical="center"/>
    </xf>
    <xf borderId="5" fillId="0" fontId="6" numFmtId="3" xfId="0" applyAlignment="1" applyBorder="1" applyFont="1" applyNumberFormat="1">
      <alignment horizontal="center" readingOrder="0" vertical="bottom"/>
    </xf>
    <xf borderId="4" fillId="0" fontId="1" numFmtId="0" xfId="0" applyAlignment="1" applyBorder="1" applyFont="1">
      <alignment horizontal="center" vertical="bottom"/>
    </xf>
    <xf borderId="0" fillId="0" fontId="1" numFmtId="0" xfId="0" applyAlignment="1" applyFont="1">
      <alignment vertical="center"/>
    </xf>
    <xf borderId="5" fillId="0" fontId="1" numFmtId="0" xfId="0" applyBorder="1" applyFont="1"/>
    <xf borderId="4" fillId="0" fontId="1" numFmtId="0" xfId="0" applyAlignment="1" applyBorder="1" applyFont="1">
      <alignment vertical="bottom"/>
    </xf>
    <xf borderId="0" fillId="0" fontId="1" numFmtId="0" xfId="0" applyAlignment="1" applyFont="1">
      <alignment vertical="center"/>
    </xf>
    <xf borderId="5" fillId="0" fontId="1" numFmtId="3" xfId="0" applyAlignment="1" applyBorder="1" applyFont="1" applyNumberFormat="1">
      <alignment vertical="bottom"/>
    </xf>
    <xf borderId="4" fillId="0" fontId="6" numFmtId="0" xfId="0" applyAlignment="1" applyBorder="1" applyFont="1">
      <alignment horizontal="center" readingOrder="0" shrinkToFit="0" vertical="bottom" wrapText="1"/>
    </xf>
    <xf borderId="4" fillId="0" fontId="1" numFmtId="0" xfId="0" applyAlignment="1" applyBorder="1" applyFont="1">
      <alignment horizontal="center" shrinkToFit="0" vertical="bottom" wrapText="1"/>
    </xf>
    <xf borderId="5" fillId="0" fontId="7" numFmtId="0" xfId="0" applyAlignment="1" applyBorder="1" applyFont="1">
      <alignment horizontal="center" readingOrder="0"/>
    </xf>
    <xf borderId="6" fillId="0" fontId="1" numFmtId="0" xfId="0" applyAlignment="1" applyBorder="1" applyFont="1">
      <alignment vertical="bottom"/>
    </xf>
    <xf borderId="7" fillId="0" fontId="1" numFmtId="0" xfId="0" applyAlignment="1" applyBorder="1" applyFont="1">
      <alignment vertical="center"/>
    </xf>
    <xf borderId="7" fillId="0" fontId="1" numFmtId="0" xfId="0" applyAlignment="1" applyBorder="1" applyFont="1">
      <alignment vertical="bottom"/>
    </xf>
    <xf borderId="8" fillId="0" fontId="1" numFmtId="0" xfId="0" applyAlignment="1" applyBorder="1" applyFont="1">
      <alignment vertical="bottom"/>
    </xf>
    <xf borderId="0" fillId="0" fontId="1" numFmtId="0" xfId="0" applyAlignment="1" applyFont="1">
      <alignment horizontal="center" readingOrder="0" shrinkToFit="0" vertical="top" wrapText="1"/>
    </xf>
    <xf borderId="4" fillId="0" fontId="8" numFmtId="0" xfId="0" applyAlignment="1" applyBorder="1" applyFont="1">
      <alignment horizontal="center" readingOrder="0" vertical="bottom"/>
    </xf>
    <xf borderId="4" fillId="0" fontId="9" numFmtId="165" xfId="0" applyAlignment="1" applyBorder="1" applyFont="1" applyNumberFormat="1">
      <alignment horizontal="center" vertical="bottom"/>
    </xf>
    <xf borderId="0" fillId="0" fontId="10" numFmtId="0" xfId="0" applyAlignment="1" applyFont="1">
      <alignment horizontal="center" vertical="bottom"/>
    </xf>
    <xf borderId="5" fillId="0" fontId="11" numFmtId="166" xfId="0" applyAlignment="1" applyBorder="1" applyFont="1" applyNumberFormat="1">
      <alignment horizontal="center" vertical="bottom"/>
    </xf>
    <xf borderId="4" fillId="0" fontId="1" numFmtId="0" xfId="0" applyAlignment="1" applyBorder="1" applyFont="1">
      <alignment horizontal="center" vertical="bottom"/>
    </xf>
    <xf borderId="0" fillId="0" fontId="1" numFmtId="0" xfId="0" applyAlignment="1" applyFont="1">
      <alignment horizontal="center" vertical="bottom"/>
    </xf>
    <xf borderId="5" fillId="0" fontId="1" numFmtId="0" xfId="0" applyAlignment="1" applyBorder="1" applyFont="1">
      <alignment horizontal="center" vertical="bottom"/>
    </xf>
    <xf borderId="5" fillId="0" fontId="1" numFmtId="0" xfId="0" applyAlignment="1" applyBorder="1" applyFont="1">
      <alignment vertical="bottom"/>
    </xf>
    <xf borderId="4" fillId="0" fontId="12" numFmtId="165" xfId="0" applyAlignment="1" applyBorder="1" applyFont="1" applyNumberFormat="1">
      <alignment horizontal="center" vertical="bottom"/>
    </xf>
    <xf borderId="0" fillId="0" fontId="13" numFmtId="165" xfId="0" applyAlignment="1" applyFont="1" applyNumberFormat="1">
      <alignment horizontal="center" vertical="bottom"/>
    </xf>
    <xf borderId="5" fillId="0" fontId="14" numFmtId="167" xfId="0" applyAlignment="1" applyBorder="1" applyFont="1" applyNumberFormat="1">
      <alignment horizontal="center" vertical="bottom"/>
    </xf>
    <xf borderId="4" fillId="0" fontId="15" numFmtId="0" xfId="0" applyAlignment="1" applyBorder="1" applyFont="1">
      <alignment horizontal="center" vertical="bottom"/>
    </xf>
    <xf borderId="0" fillId="0" fontId="16" numFmtId="167" xfId="0" applyAlignment="1" applyFont="1" applyNumberFormat="1">
      <alignment horizontal="center" vertical="bottom"/>
    </xf>
    <xf borderId="5" fillId="0" fontId="17" numFmtId="165" xfId="0" applyAlignment="1" applyBorder="1" applyFont="1" applyNumberFormat="1">
      <alignment horizontal="center" vertical="bottom"/>
    </xf>
    <xf borderId="1" fillId="2" fontId="5" numFmtId="0" xfId="0" applyAlignment="1" applyBorder="1" applyFont="1">
      <alignment horizontal="center" vertical="bottom"/>
    </xf>
    <xf borderId="4" fillId="0" fontId="1" numFmtId="0" xfId="0" applyAlignment="1" applyBorder="1" applyFont="1">
      <alignment vertical="bottom"/>
    </xf>
    <xf borderId="5" fillId="0" fontId="1" numFmtId="0" xfId="0" applyAlignment="1" applyBorder="1" applyFont="1">
      <alignment vertical="bottom"/>
    </xf>
    <xf borderId="4" fillId="0" fontId="1" numFmtId="0" xfId="0" applyAlignment="1" applyBorder="1" applyFont="1">
      <alignment horizontal="center" readingOrder="0" vertical="bottom"/>
    </xf>
    <xf quotePrefix="1" borderId="0" fillId="0" fontId="1" numFmtId="0" xfId="0" applyAlignment="1" applyFont="1">
      <alignment readingOrder="0" vertical="center"/>
    </xf>
    <xf borderId="5" fillId="0" fontId="18" numFmtId="165" xfId="0" applyAlignment="1" applyBorder="1" applyFont="1" applyNumberFormat="1">
      <alignment horizontal="center" vertical="bottom"/>
    </xf>
    <xf borderId="5" fillId="0" fontId="19" numFmtId="165" xfId="0" applyAlignment="1" applyBorder="1" applyFont="1" applyNumberFormat="1">
      <alignment vertical="bottom"/>
    </xf>
    <xf borderId="6" fillId="0" fontId="1" numFmtId="0" xfId="0" applyAlignment="1" applyBorder="1" applyFont="1">
      <alignment vertical="bottom"/>
    </xf>
    <xf borderId="7" fillId="0" fontId="1" numFmtId="0" xfId="0" applyAlignment="1" applyBorder="1" applyFont="1">
      <alignment vertical="center"/>
    </xf>
    <xf borderId="7" fillId="0" fontId="1" numFmtId="0" xfId="0" applyAlignment="1" applyBorder="1" applyFont="1">
      <alignment vertical="bottom"/>
    </xf>
    <xf borderId="8" fillId="0" fontId="1" numFmtId="0" xfId="0" applyAlignment="1" applyBorder="1" applyFont="1">
      <alignment vertical="bottom"/>
    </xf>
    <xf borderId="4" fillId="0" fontId="1" numFmtId="0" xfId="0" applyAlignment="1" applyBorder="1" applyFont="1">
      <alignment vertical="bottom"/>
    </xf>
    <xf borderId="0" fillId="0" fontId="1" numFmtId="3" xfId="0" applyAlignment="1" applyFont="1" applyNumberFormat="1">
      <alignment horizontal="left" vertical="bottom"/>
    </xf>
    <xf borderId="0" fillId="0" fontId="1" numFmtId="165" xfId="0" applyAlignment="1" applyFont="1" applyNumberFormat="1">
      <alignment horizontal="left" vertical="bottom"/>
    </xf>
    <xf borderId="0" fillId="0" fontId="1" numFmtId="165" xfId="0" applyAlignment="1" applyFont="1" applyNumberFormat="1">
      <alignment horizontal="left" vertical="bottom"/>
    </xf>
    <xf quotePrefix="1" borderId="0" fillId="0" fontId="1" numFmtId="0" xfId="0" applyAlignment="1" applyFont="1">
      <alignment horizontal="center" vertical="center"/>
    </xf>
    <xf borderId="0" fillId="0" fontId="20" numFmtId="165" xfId="0" applyAlignment="1" applyFont="1" applyNumberFormat="1">
      <alignment horizontal="center" vertical="bottom"/>
    </xf>
    <xf borderId="5" fillId="0" fontId="21" numFmtId="3" xfId="0" applyAlignment="1" applyBorder="1" applyFont="1" applyNumberFormat="1">
      <alignment horizontal="center" vertical="bottom"/>
    </xf>
    <xf borderId="0" fillId="0" fontId="1" numFmtId="0" xfId="0" applyAlignment="1" applyFont="1">
      <alignment horizontal="center" readingOrder="0" vertical="bottom"/>
    </xf>
    <xf borderId="5" fillId="0" fontId="1" numFmtId="0" xfId="0" applyAlignment="1" applyBorder="1" applyFont="1">
      <alignment horizontal="center" vertical="bottom"/>
    </xf>
    <xf borderId="0" fillId="0" fontId="22" numFmtId="0" xfId="0" applyAlignment="1" applyFont="1">
      <alignment horizontal="center" readingOrder="0" vertical="bottom"/>
    </xf>
    <xf borderId="5" fillId="0" fontId="1" numFmtId="0" xfId="0" applyAlignment="1" applyBorder="1" applyFont="1">
      <alignment readingOrder="0" vertical="bottom"/>
    </xf>
    <xf borderId="0" fillId="2" fontId="5" numFmtId="0" xfId="0" applyAlignment="1" applyFont="1">
      <alignment horizontal="center" readingOrder="0"/>
    </xf>
    <xf borderId="0" fillId="0" fontId="1" numFmtId="0" xfId="0" applyFont="1"/>
    <xf borderId="0" fillId="0" fontId="1" numFmtId="0" xfId="0" applyAlignment="1" applyFont="1">
      <alignment readingOrder="0" vertical="bottom"/>
    </xf>
    <xf borderId="0" fillId="0" fontId="1" numFmtId="168" xfId="0" applyAlignment="1" applyFont="1" applyNumberFormat="1">
      <alignment horizontal="right" vertical="bottom"/>
    </xf>
    <xf borderId="9" fillId="0" fontId="1" numFmtId="0" xfId="0" applyAlignment="1" applyBorder="1" applyFont="1">
      <alignment vertical="bottom"/>
    </xf>
    <xf borderId="11" fillId="0" fontId="1" numFmtId="168" xfId="0" applyAlignment="1" applyBorder="1" applyFont="1" applyNumberFormat="1">
      <alignment horizontal="right" readingOrder="0" vertical="bottom"/>
    </xf>
    <xf borderId="5" fillId="0" fontId="1" numFmtId="169" xfId="0" applyAlignment="1" applyBorder="1" applyFont="1" applyNumberFormat="1">
      <alignment horizontal="right" vertical="bottom"/>
    </xf>
    <xf borderId="5" fillId="0" fontId="1" numFmtId="168" xfId="0" applyAlignment="1" applyBorder="1" applyFont="1" applyNumberFormat="1">
      <alignment horizontal="right" vertical="bottom"/>
    </xf>
    <xf borderId="5" fillId="0" fontId="1" numFmtId="0" xfId="0" applyAlignment="1" applyBorder="1" applyFont="1">
      <alignment horizontal="right" readingOrder="0" vertical="bottom"/>
    </xf>
    <xf borderId="5" fillId="0" fontId="1" numFmtId="170" xfId="0" applyAlignment="1" applyBorder="1" applyFont="1" applyNumberFormat="1">
      <alignment horizontal="right" readingOrder="0" vertical="bottom"/>
    </xf>
    <xf borderId="8" fillId="0" fontId="1" numFmtId="168" xfId="0" applyAlignment="1" applyBorder="1" applyFont="1" applyNumberFormat="1">
      <alignment horizontal="right" vertical="bottom"/>
    </xf>
    <xf borderId="10" fillId="0" fontId="1" numFmtId="0" xfId="0" applyAlignment="1" applyBorder="1" applyFont="1">
      <alignment horizontal="center" shrinkToFit="0" wrapText="1"/>
    </xf>
    <xf borderId="10" fillId="0" fontId="1" numFmtId="0" xfId="0" applyAlignment="1" applyBorder="1" applyFont="1">
      <alignment vertical="bottom"/>
    </xf>
    <xf borderId="10" fillId="0" fontId="1" numFmtId="0" xfId="0" applyAlignment="1" applyBorder="1" applyFont="1">
      <alignment vertical="top"/>
    </xf>
    <xf borderId="10" fillId="0" fontId="23" numFmtId="0" xfId="0" applyAlignment="1" applyBorder="1" applyFont="1">
      <alignment horizontal="center" readingOrder="0" vertical="bottom"/>
    </xf>
    <xf borderId="11" fillId="0" fontId="3" numFmtId="0" xfId="0" applyBorder="1" applyFont="1"/>
    <xf borderId="4" fillId="0" fontId="24" numFmtId="0" xfId="0" applyAlignment="1" applyBorder="1" applyFont="1">
      <alignment horizontal="center" readingOrder="0" shrinkToFit="0" wrapText="1"/>
    </xf>
    <xf borderId="0" fillId="0" fontId="25" numFmtId="0" xfId="0" applyAlignment="1" applyFont="1">
      <alignment horizontal="center" readingOrder="0" shrinkToFit="0" wrapText="1"/>
    </xf>
    <xf borderId="0" fillId="0" fontId="1" numFmtId="171" xfId="0" applyAlignment="1" applyFont="1" applyNumberFormat="1">
      <alignment vertical="bottom"/>
    </xf>
    <xf borderId="0" fillId="0" fontId="23" numFmtId="171" xfId="0" applyAlignment="1" applyFont="1" applyNumberFormat="1">
      <alignment horizontal="right" vertical="bottom"/>
    </xf>
    <xf borderId="5" fillId="0" fontId="23" numFmtId="0" xfId="0" applyAlignment="1" applyBorder="1" applyFont="1">
      <alignment horizontal="center" readingOrder="0" vertical="bottom"/>
    </xf>
    <xf borderId="4" fillId="0" fontId="1" numFmtId="0" xfId="0" applyAlignment="1" applyBorder="1" applyFont="1">
      <alignment horizontal="center" readingOrder="0" shrinkToFit="0" wrapText="1"/>
    </xf>
    <xf borderId="0" fillId="0" fontId="1" numFmtId="172" xfId="0" applyAlignment="1" applyFont="1" applyNumberFormat="1">
      <alignment horizontal="center" readingOrder="0" shrinkToFit="0" wrapText="1"/>
    </xf>
    <xf borderId="0" fillId="0" fontId="26" numFmtId="172" xfId="0" applyAlignment="1" applyFont="1" applyNumberFormat="1">
      <alignment horizontal="center" readingOrder="0" shrinkToFit="0" wrapText="1"/>
    </xf>
    <xf borderId="0" fillId="0" fontId="1" numFmtId="172" xfId="0" applyAlignment="1" applyFont="1" applyNumberFormat="1">
      <alignment horizontal="center" shrinkToFit="0" wrapText="1"/>
    </xf>
    <xf borderId="0" fillId="0" fontId="1" numFmtId="171" xfId="0" applyAlignment="1" applyFont="1" applyNumberFormat="1">
      <alignment horizontal="center" shrinkToFit="0" vertical="bottom" wrapText="1"/>
    </xf>
    <xf borderId="0" fillId="0" fontId="23" numFmtId="0" xfId="0" applyAlignment="1" applyFont="1">
      <alignment horizontal="center" readingOrder="0" shrinkToFit="0" vertical="bottom" wrapText="1"/>
    </xf>
    <xf borderId="5" fillId="0" fontId="23" numFmtId="3" xfId="0" applyAlignment="1" applyBorder="1" applyFont="1" applyNumberFormat="1">
      <alignment horizontal="center" vertical="bottom"/>
    </xf>
    <xf borderId="0" fillId="0" fontId="1" numFmtId="171" xfId="0" applyAlignment="1" applyFont="1" applyNumberFormat="1">
      <alignment horizontal="center" shrinkToFit="0" vertical="top" wrapText="1"/>
    </xf>
    <xf borderId="0" fillId="0" fontId="23" numFmtId="0" xfId="0" applyAlignment="1" applyFont="1">
      <alignment horizontal="center" readingOrder="0" shrinkToFit="0" vertical="top" wrapText="1"/>
    </xf>
    <xf borderId="4" fillId="0" fontId="1" numFmtId="0" xfId="0" applyAlignment="1" applyBorder="1" applyFont="1">
      <alignment horizontal="center" shrinkToFit="0" wrapText="1"/>
    </xf>
    <xf borderId="0" fillId="0" fontId="26" numFmtId="172" xfId="0" applyAlignment="1" applyFont="1" applyNumberFormat="1">
      <alignment horizontal="center" shrinkToFit="0" wrapText="1"/>
    </xf>
    <xf borderId="0" fillId="0" fontId="23" numFmtId="171" xfId="0" applyAlignment="1" applyFont="1" applyNumberFormat="1">
      <alignment horizontal="center" shrinkToFit="0" vertical="top" wrapText="1"/>
    </xf>
    <xf borderId="5" fillId="0" fontId="23" numFmtId="0" xfId="0" applyAlignment="1" applyBorder="1" applyFont="1">
      <alignment horizontal="center" vertical="bottom"/>
    </xf>
    <xf borderId="6" fillId="0" fontId="23" numFmtId="0" xfId="0" applyAlignment="1" applyBorder="1" applyFont="1">
      <alignment vertical="bottom"/>
    </xf>
    <xf borderId="7" fillId="0" fontId="23" numFmtId="0" xfId="0" applyAlignment="1" applyBorder="1" applyFont="1">
      <alignment vertical="bottom"/>
    </xf>
    <xf borderId="12" fillId="0" fontId="23" numFmtId="172" xfId="0" applyAlignment="1" applyBorder="1" applyFont="1" applyNumberFormat="1">
      <alignment horizontal="right" vertical="bottom"/>
    </xf>
    <xf borderId="12" fillId="0" fontId="23" numFmtId="171" xfId="0" applyAlignment="1" applyBorder="1" applyFont="1" applyNumberFormat="1">
      <alignment horizontal="right" vertical="bottom"/>
    </xf>
    <xf borderId="8" fillId="0" fontId="23" numFmtId="0" xfId="0" applyAlignment="1" applyBorder="1" applyFont="1">
      <alignment vertical="bottom"/>
    </xf>
    <xf borderId="0" fillId="0" fontId="1" numFmtId="10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drive.google.com/file/d/1EyCXjKTjveFyBeWXfHof1s-s-HqkDIpn/view?usp=sharing" TargetMode="External"/><Relationship Id="rId3" Type="http://schemas.openxmlformats.org/officeDocument/2006/relationships/hyperlink" Target="https://drive.google.com/file/d/1dYmKCd_-ErsQN9OLCbfFXzqexN-nOYid/view?usp=sharing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25"/>
    <col customWidth="1" min="2" max="2" width="28.5"/>
    <col customWidth="1" min="3" max="3" width="2.13"/>
    <col customWidth="1" min="4" max="4" width="18.25"/>
    <col customWidth="1" min="5" max="5" width="1.5"/>
    <col customWidth="1" min="6" max="6" width="20.75"/>
    <col customWidth="1" min="7" max="10" width="8.63"/>
    <col customWidth="1" min="11" max="11" width="13.38"/>
    <col customWidth="1" min="12" max="13" width="8.63"/>
  </cols>
  <sheetData>
    <row r="1" ht="15.75" customHeight="1">
      <c r="A1" s="1"/>
      <c r="B1" s="1"/>
      <c r="G1" s="1"/>
      <c r="H1" s="1"/>
      <c r="I1" s="1"/>
      <c r="J1" s="1"/>
      <c r="K1" s="1"/>
      <c r="L1" s="1"/>
      <c r="M1" s="1"/>
    </row>
    <row r="2" ht="24.75" customHeight="1">
      <c r="A2" s="1"/>
      <c r="B2" s="2" t="s">
        <v>0</v>
      </c>
      <c r="C2" s="3"/>
      <c r="D2" s="3"/>
      <c r="E2" s="3"/>
      <c r="F2" s="4"/>
      <c r="G2" s="1"/>
      <c r="H2" s="1"/>
      <c r="I2" s="1"/>
      <c r="J2" s="1"/>
      <c r="K2" s="1"/>
      <c r="L2" s="1"/>
      <c r="M2" s="1"/>
    </row>
    <row r="3" ht="21.75" customHeight="1">
      <c r="A3" s="1"/>
      <c r="B3" s="5" t="s">
        <v>1</v>
      </c>
      <c r="C3" s="6" t="s">
        <v>2</v>
      </c>
      <c r="D3" s="7"/>
      <c r="F3" s="8"/>
      <c r="G3" s="1"/>
      <c r="H3" s="1"/>
      <c r="I3" s="1"/>
      <c r="J3" s="1"/>
      <c r="K3" s="1"/>
      <c r="L3" s="1"/>
      <c r="M3" s="1"/>
    </row>
    <row r="4" ht="21.75" customHeight="1">
      <c r="A4" s="1"/>
      <c r="B4" s="9" t="s">
        <v>3</v>
      </c>
      <c r="C4" s="6" t="s">
        <v>2</v>
      </c>
      <c r="D4" s="10"/>
      <c r="F4" s="8"/>
      <c r="G4" s="1"/>
      <c r="H4" s="1"/>
      <c r="I4" s="1"/>
      <c r="J4" s="1"/>
      <c r="K4" s="1"/>
      <c r="L4" s="1"/>
      <c r="M4" s="1"/>
    </row>
    <row r="5" ht="21.75" customHeight="1">
      <c r="A5" s="1"/>
      <c r="B5" s="11" t="s">
        <v>4</v>
      </c>
      <c r="C5" s="6" t="s">
        <v>2</v>
      </c>
      <c r="D5" s="10"/>
      <c r="F5" s="8"/>
      <c r="G5" s="1"/>
      <c r="H5" s="1"/>
      <c r="I5" s="1"/>
      <c r="J5" s="1"/>
      <c r="K5" s="1"/>
      <c r="L5" s="1"/>
      <c r="M5" s="1"/>
    </row>
    <row r="6" ht="21.75" customHeight="1">
      <c r="A6" s="1"/>
      <c r="B6" s="11" t="s">
        <v>5</v>
      </c>
      <c r="C6" s="6" t="s">
        <v>2</v>
      </c>
      <c r="D6" s="10"/>
      <c r="F6" s="8"/>
      <c r="G6" s="1"/>
      <c r="H6" s="1"/>
      <c r="I6" s="1"/>
      <c r="J6" s="1"/>
      <c r="K6" s="1"/>
      <c r="L6" s="1"/>
      <c r="M6" s="1"/>
    </row>
    <row r="7" ht="21.75" customHeight="1">
      <c r="A7" s="1"/>
      <c r="B7" s="12" t="s">
        <v>6</v>
      </c>
      <c r="C7" s="6" t="s">
        <v>2</v>
      </c>
      <c r="D7" s="13"/>
      <c r="F7" s="8"/>
      <c r="G7" s="1"/>
      <c r="H7" s="1"/>
      <c r="I7" s="1"/>
      <c r="J7" s="1"/>
      <c r="K7" s="1"/>
      <c r="L7" s="1"/>
      <c r="M7" s="1"/>
    </row>
    <row r="8" ht="21.75" customHeight="1">
      <c r="A8" s="1"/>
      <c r="B8" s="14" t="s">
        <v>7</v>
      </c>
      <c r="C8" s="15" t="s">
        <v>2</v>
      </c>
      <c r="D8" s="16"/>
      <c r="E8" s="17"/>
      <c r="F8" s="18"/>
      <c r="G8" s="1"/>
      <c r="H8" s="1"/>
      <c r="I8" s="1"/>
      <c r="J8" s="1"/>
      <c r="K8" s="1"/>
      <c r="L8" s="1"/>
      <c r="M8" s="1"/>
    </row>
    <row r="9">
      <c r="A9" s="1"/>
      <c r="B9" s="1"/>
      <c r="C9" s="19"/>
      <c r="D9" s="1"/>
      <c r="E9" s="19"/>
      <c r="F9" s="1"/>
      <c r="G9" s="1"/>
      <c r="H9" s="1"/>
      <c r="I9" s="1"/>
      <c r="J9" s="1"/>
      <c r="K9" s="1"/>
      <c r="L9" s="1"/>
      <c r="M9" s="1"/>
    </row>
    <row r="10" ht="24.75" customHeight="1">
      <c r="A10" s="1"/>
      <c r="B10" s="20" t="s">
        <v>8</v>
      </c>
      <c r="C10" s="3"/>
      <c r="D10" s="3"/>
      <c r="E10" s="3"/>
      <c r="F10" s="4"/>
      <c r="G10" s="1"/>
      <c r="H10" s="1"/>
      <c r="I10" s="1"/>
      <c r="J10" s="1"/>
      <c r="K10" s="1"/>
      <c r="L10" s="1"/>
      <c r="M10" s="1"/>
    </row>
    <row r="11">
      <c r="A11" s="1"/>
      <c r="B11" s="21"/>
      <c r="C11" s="22"/>
      <c r="D11" s="23"/>
      <c r="E11" s="22"/>
      <c r="F11" s="24"/>
      <c r="G11" s="1"/>
      <c r="H11" s="1"/>
      <c r="I11" s="1"/>
      <c r="J11" s="1"/>
      <c r="K11" s="1"/>
      <c r="L11" s="1"/>
      <c r="M11" s="1"/>
    </row>
    <row r="12">
      <c r="A12" s="25"/>
      <c r="B12" s="26" t="s">
        <v>9</v>
      </c>
      <c r="E12" s="27" t="s">
        <v>10</v>
      </c>
      <c r="F12" s="28">
        <v>4000.0</v>
      </c>
      <c r="G12" s="1"/>
      <c r="H12" s="1"/>
      <c r="I12" s="1"/>
      <c r="J12" s="1"/>
      <c r="K12" s="1"/>
      <c r="L12" s="1"/>
      <c r="M12" s="1"/>
    </row>
    <row r="13">
      <c r="A13" s="25"/>
      <c r="B13" s="29" t="s">
        <v>11</v>
      </c>
      <c r="E13" s="30"/>
      <c r="F13" s="31"/>
      <c r="G13" s="1"/>
      <c r="H13" s="1"/>
      <c r="I13" s="1"/>
      <c r="J13" s="1"/>
      <c r="K13" s="1"/>
      <c r="L13" s="1"/>
      <c r="M13" s="1"/>
    </row>
    <row r="14">
      <c r="A14" s="25"/>
      <c r="B14" s="32"/>
      <c r="C14" s="30"/>
      <c r="D14" s="25"/>
      <c r="E14" s="33"/>
      <c r="F14" s="34"/>
      <c r="G14" s="1"/>
      <c r="H14" s="1"/>
      <c r="I14" s="1"/>
      <c r="J14" s="1"/>
      <c r="K14" s="1"/>
      <c r="L14" s="1"/>
      <c r="M14" s="1"/>
    </row>
    <row r="15">
      <c r="A15" s="25"/>
      <c r="B15" s="35" t="s">
        <v>12</v>
      </c>
      <c r="E15" s="27" t="s">
        <v>10</v>
      </c>
      <c r="F15" s="28">
        <v>10000.0</v>
      </c>
      <c r="G15" s="1"/>
      <c r="H15" s="1"/>
      <c r="I15" s="1"/>
      <c r="J15" s="1"/>
      <c r="K15" s="1"/>
      <c r="L15" s="1"/>
      <c r="M15" s="1"/>
    </row>
    <row r="16">
      <c r="A16" s="1"/>
      <c r="B16" s="29" t="s">
        <v>13</v>
      </c>
      <c r="E16" s="33"/>
      <c r="F16" s="31"/>
      <c r="G16" s="1"/>
      <c r="H16" s="1"/>
      <c r="I16" s="1"/>
      <c r="J16" s="1"/>
      <c r="K16" s="1"/>
      <c r="L16" s="1"/>
      <c r="M16" s="1"/>
    </row>
    <row r="17">
      <c r="A17" s="1"/>
      <c r="B17" s="32"/>
      <c r="C17" s="30"/>
      <c r="D17" s="25"/>
      <c r="E17" s="33"/>
      <c r="F17" s="34"/>
      <c r="G17" s="1"/>
      <c r="H17" s="1"/>
      <c r="I17" s="1"/>
      <c r="J17" s="1"/>
      <c r="K17" s="1"/>
      <c r="L17" s="1"/>
      <c r="M17" s="1"/>
    </row>
    <row r="18">
      <c r="A18" s="1"/>
      <c r="B18" s="35" t="s">
        <v>14</v>
      </c>
      <c r="E18" s="27" t="s">
        <v>10</v>
      </c>
      <c r="F18" s="28">
        <v>500000.0</v>
      </c>
      <c r="G18" s="1"/>
      <c r="H18" s="1"/>
      <c r="I18" s="1"/>
      <c r="J18" s="1"/>
      <c r="K18" s="1"/>
      <c r="L18" s="1"/>
      <c r="M18" s="1"/>
    </row>
    <row r="19">
      <c r="A19" s="1"/>
      <c r="B19" s="36" t="s">
        <v>13</v>
      </c>
      <c r="E19" s="33"/>
      <c r="F19" s="31"/>
      <c r="G19" s="1"/>
      <c r="H19" s="1"/>
      <c r="I19" s="1"/>
      <c r="J19" s="1"/>
      <c r="K19" s="1"/>
      <c r="L19" s="1"/>
      <c r="M19" s="1"/>
    </row>
    <row r="20">
      <c r="A20" s="1"/>
      <c r="B20" s="32"/>
      <c r="C20" s="30"/>
      <c r="D20" s="25"/>
      <c r="E20" s="33"/>
      <c r="F20" s="31"/>
      <c r="G20" s="1"/>
      <c r="H20" s="1"/>
      <c r="I20" s="1"/>
      <c r="J20" s="1"/>
      <c r="K20" s="1"/>
      <c r="L20" s="1"/>
      <c r="M20" s="1"/>
    </row>
    <row r="21">
      <c r="A21" s="1"/>
      <c r="B21" s="35" t="s">
        <v>15</v>
      </c>
      <c r="E21" s="27" t="s">
        <v>10</v>
      </c>
      <c r="F21" s="37">
        <v>55.123</v>
      </c>
      <c r="G21" s="1"/>
      <c r="H21" s="1"/>
      <c r="I21" s="1"/>
      <c r="J21" s="1"/>
      <c r="K21" s="1"/>
      <c r="L21" s="1"/>
      <c r="M21" s="1"/>
    </row>
    <row r="22">
      <c r="A22" s="1"/>
      <c r="B22" s="36" t="s">
        <v>13</v>
      </c>
      <c r="E22" s="30"/>
      <c r="F22" s="31"/>
      <c r="G22" s="1"/>
      <c r="H22" s="1"/>
      <c r="I22" s="1"/>
      <c r="J22" s="1"/>
      <c r="K22" s="1"/>
      <c r="L22" s="1"/>
      <c r="M22" s="1"/>
    </row>
    <row r="23">
      <c r="A23" s="1"/>
      <c r="B23" s="38"/>
      <c r="C23" s="39"/>
      <c r="D23" s="40"/>
      <c r="E23" s="39"/>
      <c r="F23" s="41"/>
      <c r="G23" s="1"/>
      <c r="H23" s="1"/>
      <c r="I23" s="1"/>
      <c r="J23" s="1"/>
      <c r="K23" s="1"/>
      <c r="L23" s="1"/>
      <c r="M23" s="1"/>
    </row>
    <row r="24">
      <c r="A24" s="1"/>
      <c r="B24" s="1"/>
      <c r="C24" s="19"/>
      <c r="D24" s="1"/>
      <c r="E24" s="19"/>
      <c r="F24" s="1"/>
      <c r="G24" s="1"/>
      <c r="H24" s="1"/>
      <c r="I24" s="1"/>
      <c r="J24" s="1"/>
      <c r="K24" s="1"/>
      <c r="L24" s="1"/>
      <c r="M24" s="1"/>
    </row>
    <row r="25">
      <c r="A25" s="1"/>
      <c r="B25" s="42" t="s">
        <v>16</v>
      </c>
      <c r="G25" s="1"/>
      <c r="H25" s="1"/>
      <c r="I25" s="1"/>
      <c r="J25" s="1"/>
      <c r="K25" s="1"/>
      <c r="L25" s="1"/>
      <c r="M25" s="1"/>
    </row>
    <row r="26">
      <c r="A26" s="1"/>
      <c r="B26" s="1"/>
      <c r="C26" s="19"/>
      <c r="D26" s="1"/>
      <c r="E26" s="19"/>
      <c r="F26" s="1"/>
      <c r="G26" s="1"/>
      <c r="H26" s="1"/>
      <c r="I26" s="1"/>
      <c r="J26" s="1"/>
      <c r="K26" s="1"/>
      <c r="L26" s="1"/>
      <c r="M26" s="1"/>
    </row>
    <row r="27" ht="24.75" customHeight="1">
      <c r="A27" s="1"/>
      <c r="B27" s="20" t="s">
        <v>17</v>
      </c>
      <c r="C27" s="3"/>
      <c r="D27" s="3"/>
      <c r="E27" s="3"/>
      <c r="F27" s="4"/>
      <c r="G27" s="1"/>
      <c r="H27" s="1"/>
      <c r="I27" s="1"/>
      <c r="J27" s="1"/>
      <c r="K27" s="1"/>
      <c r="L27" s="1"/>
      <c r="M27" s="1"/>
    </row>
    <row r="28">
      <c r="A28" s="1"/>
      <c r="B28" s="21"/>
      <c r="C28" s="22"/>
      <c r="D28" s="23"/>
      <c r="E28" s="22"/>
      <c r="F28" s="24"/>
      <c r="G28" s="1"/>
      <c r="H28" s="1"/>
      <c r="I28" s="1"/>
      <c r="J28" s="1"/>
      <c r="K28" s="1"/>
      <c r="L28" s="1"/>
      <c r="M28" s="1"/>
    </row>
    <row r="29">
      <c r="A29" s="1"/>
      <c r="B29" s="43" t="s">
        <v>18</v>
      </c>
      <c r="F29" s="8"/>
      <c r="G29" s="1"/>
      <c r="H29" s="1"/>
      <c r="I29" s="1"/>
      <c r="J29" s="1"/>
      <c r="K29" s="1"/>
      <c r="L29" s="1"/>
      <c r="M29" s="1"/>
    </row>
    <row r="30">
      <c r="A30" s="1"/>
      <c r="B30" s="44">
        <f>D30*F30</f>
        <v>27561.5</v>
      </c>
      <c r="C30" s="6" t="s">
        <v>10</v>
      </c>
      <c r="D30" s="45">
        <f>F21*0.001</f>
        <v>0.055123</v>
      </c>
      <c r="E30" s="6" t="s">
        <v>19</v>
      </c>
      <c r="F30" s="46">
        <f>F18</f>
        <v>500000</v>
      </c>
      <c r="G30" s="1"/>
      <c r="H30" s="1"/>
      <c r="I30" s="1"/>
      <c r="J30" s="1"/>
      <c r="K30" s="1"/>
      <c r="L30" s="1"/>
      <c r="M30" s="1"/>
    </row>
    <row r="31">
      <c r="A31" s="1"/>
      <c r="B31" s="47" t="s">
        <v>20</v>
      </c>
      <c r="D31" s="48" t="s">
        <v>21</v>
      </c>
      <c r="F31" s="49" t="s">
        <v>22</v>
      </c>
      <c r="G31" s="1"/>
      <c r="H31" s="1"/>
      <c r="I31" s="1"/>
      <c r="J31" s="1"/>
      <c r="K31" s="1"/>
      <c r="L31" s="1"/>
      <c r="M31" s="1"/>
    </row>
    <row r="32">
      <c r="A32" s="1"/>
      <c r="B32" s="32"/>
      <c r="C32" s="30"/>
      <c r="D32" s="25"/>
      <c r="E32" s="30"/>
      <c r="F32" s="50"/>
      <c r="G32" s="1"/>
      <c r="H32" s="1"/>
      <c r="I32" s="1"/>
      <c r="J32" s="1"/>
      <c r="K32" s="1"/>
      <c r="L32" s="1"/>
      <c r="M32" s="1"/>
    </row>
    <row r="33">
      <c r="A33" s="1"/>
      <c r="B33" s="43" t="s">
        <v>23</v>
      </c>
      <c r="F33" s="8"/>
      <c r="G33" s="1"/>
      <c r="H33" s="1"/>
      <c r="I33" s="1"/>
      <c r="J33" s="1"/>
      <c r="K33" s="1"/>
      <c r="L33" s="1"/>
      <c r="M33" s="1"/>
    </row>
    <row r="34" ht="20.25" customHeight="1">
      <c r="A34" s="1"/>
      <c r="B34" s="51">
        <f>D34/F34</f>
        <v>2.75615</v>
      </c>
      <c r="C34" s="6" t="s">
        <v>10</v>
      </c>
      <c r="D34" s="52">
        <f>B30</f>
        <v>27561.5</v>
      </c>
      <c r="E34" s="6" t="s">
        <v>24</v>
      </c>
      <c r="F34" s="53">
        <f>F15</f>
        <v>10000</v>
      </c>
      <c r="G34" s="1"/>
      <c r="H34" s="1"/>
      <c r="I34" s="1"/>
      <c r="J34" s="1"/>
      <c r="K34" s="1"/>
      <c r="L34" s="1"/>
      <c r="M34" s="1"/>
    </row>
    <row r="35" ht="20.25" customHeight="1">
      <c r="A35" s="1"/>
      <c r="B35" s="54" t="s">
        <v>25</v>
      </c>
      <c r="D35" s="48" t="s">
        <v>26</v>
      </c>
      <c r="F35" s="49" t="s">
        <v>27</v>
      </c>
      <c r="G35" s="1"/>
      <c r="H35" s="1"/>
      <c r="I35" s="1"/>
      <c r="J35" s="1"/>
      <c r="K35" s="1"/>
      <c r="L35" s="1"/>
      <c r="M35" s="1"/>
    </row>
    <row r="36">
      <c r="A36" s="1"/>
      <c r="B36" s="32"/>
      <c r="C36" s="30"/>
      <c r="D36" s="25"/>
      <c r="E36" s="30"/>
      <c r="F36" s="50"/>
      <c r="G36" s="1"/>
      <c r="H36" s="1"/>
      <c r="I36" s="1"/>
      <c r="J36" s="1"/>
      <c r="K36" s="1"/>
      <c r="L36" s="1"/>
      <c r="M36" s="1"/>
    </row>
    <row r="37">
      <c r="A37" s="1"/>
      <c r="B37" s="43" t="s">
        <v>28</v>
      </c>
      <c r="F37" s="8"/>
      <c r="G37" s="1"/>
      <c r="H37" s="1"/>
      <c r="I37" s="1"/>
      <c r="J37" s="1"/>
      <c r="K37" s="1"/>
      <c r="L37" s="1"/>
      <c r="M37" s="1"/>
    </row>
    <row r="38">
      <c r="A38" s="1"/>
      <c r="B38" s="44">
        <f>D38*F38</f>
        <v>11024.6</v>
      </c>
      <c r="C38" s="6" t="s">
        <v>10</v>
      </c>
      <c r="D38" s="55">
        <f>F12</f>
        <v>4000</v>
      </c>
      <c r="E38" s="6" t="s">
        <v>19</v>
      </c>
      <c r="F38" s="56">
        <f>B34</f>
        <v>2.75615</v>
      </c>
      <c r="G38" s="1"/>
      <c r="H38" s="1"/>
      <c r="I38" s="1"/>
      <c r="J38" s="1"/>
      <c r="K38" s="1"/>
      <c r="L38" s="1"/>
      <c r="M38" s="1"/>
    </row>
    <row r="39">
      <c r="A39" s="1"/>
      <c r="B39" s="47" t="s">
        <v>29</v>
      </c>
      <c r="D39" s="48" t="s">
        <v>30</v>
      </c>
      <c r="F39" s="50" t="s">
        <v>31</v>
      </c>
      <c r="G39" s="1"/>
      <c r="H39" s="1"/>
      <c r="I39" s="1"/>
      <c r="J39" s="1"/>
      <c r="K39" s="1"/>
      <c r="L39" s="1"/>
      <c r="M39" s="1"/>
    </row>
    <row r="40">
      <c r="A40" s="1"/>
      <c r="B40" s="38"/>
      <c r="C40" s="39"/>
      <c r="D40" s="40"/>
      <c r="E40" s="39"/>
      <c r="F40" s="41"/>
      <c r="G40" s="1"/>
      <c r="H40" s="1"/>
      <c r="I40" s="1"/>
      <c r="J40" s="1"/>
      <c r="K40" s="1"/>
      <c r="L40" s="1"/>
      <c r="M40" s="1"/>
    </row>
    <row r="41">
      <c r="A41" s="1"/>
      <c r="B41" s="1"/>
      <c r="C41" s="19"/>
      <c r="D41" s="1"/>
      <c r="E41" s="19"/>
      <c r="F41" s="1"/>
      <c r="G41" s="1"/>
      <c r="H41" s="1"/>
      <c r="I41" s="1"/>
      <c r="J41" s="1"/>
      <c r="K41" s="1"/>
      <c r="L41" s="1"/>
      <c r="M41" s="1"/>
    </row>
    <row r="42" ht="24.75" customHeight="1">
      <c r="A42" s="1"/>
      <c r="B42" s="57" t="s">
        <v>32</v>
      </c>
      <c r="C42" s="3"/>
      <c r="D42" s="3"/>
      <c r="E42" s="3"/>
      <c r="F42" s="4"/>
      <c r="G42" s="1"/>
      <c r="H42" s="1"/>
      <c r="I42" s="1"/>
      <c r="J42" s="1"/>
      <c r="K42" s="1"/>
      <c r="L42" s="1"/>
      <c r="M42" s="1"/>
    </row>
    <row r="43">
      <c r="A43" s="1"/>
      <c r="B43" s="58"/>
      <c r="C43" s="19"/>
      <c r="D43" s="1"/>
      <c r="E43" s="19"/>
      <c r="F43" s="59"/>
      <c r="G43" s="1"/>
      <c r="H43" s="1"/>
      <c r="I43" s="1"/>
      <c r="J43" s="1"/>
      <c r="K43" s="1"/>
      <c r="L43" s="1"/>
      <c r="M43" s="1"/>
    </row>
    <row r="44">
      <c r="A44" s="1"/>
      <c r="B44" s="60" t="s">
        <v>33</v>
      </c>
      <c r="E44" s="61" t="s">
        <v>10</v>
      </c>
      <c r="F44" s="62">
        <f>B38</f>
        <v>11024.6</v>
      </c>
      <c r="G44" s="1"/>
      <c r="H44" s="1"/>
      <c r="I44" s="1"/>
      <c r="J44" s="1"/>
      <c r="K44" s="1"/>
      <c r="L44" s="1"/>
      <c r="M44" s="1"/>
    </row>
    <row r="45">
      <c r="A45" s="1"/>
      <c r="B45" s="58"/>
      <c r="C45" s="19"/>
      <c r="D45" s="1"/>
      <c r="E45" s="19"/>
      <c r="F45" s="63"/>
      <c r="G45" s="1"/>
      <c r="H45" s="1"/>
      <c r="I45" s="1"/>
      <c r="J45" s="1"/>
      <c r="K45" s="1"/>
      <c r="L45" s="1"/>
      <c r="M45" s="1"/>
    </row>
    <row r="46">
      <c r="A46" s="1"/>
      <c r="B46" s="60" t="s">
        <v>34</v>
      </c>
      <c r="E46" s="19" t="s">
        <v>10</v>
      </c>
      <c r="F46" s="62">
        <f>F44/12</f>
        <v>918.7166667</v>
      </c>
      <c r="G46" s="1"/>
      <c r="H46" s="1"/>
      <c r="I46" s="1"/>
      <c r="J46" s="1"/>
      <c r="K46" s="1"/>
      <c r="L46" s="1"/>
      <c r="M46" s="1"/>
    </row>
    <row r="47">
      <c r="A47" s="1"/>
      <c r="B47" s="64"/>
      <c r="C47" s="65"/>
      <c r="D47" s="66"/>
      <c r="E47" s="65"/>
      <c r="F47" s="67"/>
      <c r="G47" s="1"/>
      <c r="H47" s="1"/>
      <c r="I47" s="1"/>
      <c r="J47" s="1"/>
      <c r="K47" s="1"/>
      <c r="L47" s="1"/>
      <c r="M47" s="1"/>
    </row>
    <row r="48">
      <c r="A48" s="1"/>
      <c r="B48" s="1"/>
      <c r="C48" s="19"/>
      <c r="D48" s="1"/>
      <c r="E48" s="19"/>
      <c r="F48" s="1"/>
      <c r="G48" s="1"/>
      <c r="H48" s="1"/>
      <c r="I48" s="1"/>
      <c r="J48" s="1"/>
      <c r="K48" s="1"/>
      <c r="L48" s="1"/>
      <c r="M48" s="1"/>
    </row>
    <row r="49" ht="24.75" customHeight="1">
      <c r="A49" s="1"/>
      <c r="B49" s="57" t="s">
        <v>35</v>
      </c>
      <c r="C49" s="3"/>
      <c r="D49" s="3"/>
      <c r="E49" s="3"/>
      <c r="F49" s="4"/>
      <c r="G49" s="1"/>
      <c r="H49" s="1"/>
      <c r="I49" s="1"/>
      <c r="J49" s="1"/>
      <c r="K49" s="1"/>
      <c r="L49" s="1"/>
      <c r="M49" s="1"/>
    </row>
    <row r="50">
      <c r="A50" s="1"/>
      <c r="B50" s="68"/>
      <c r="C50" s="30"/>
      <c r="D50" s="10"/>
      <c r="F50" s="8"/>
      <c r="G50" s="1"/>
      <c r="H50" s="1"/>
      <c r="I50" s="1"/>
      <c r="J50" s="1"/>
      <c r="K50" s="1"/>
      <c r="L50" s="1"/>
      <c r="M50" s="1"/>
    </row>
    <row r="51" ht="19.5" customHeight="1">
      <c r="A51" s="1"/>
      <c r="B51" s="5" t="s">
        <v>36</v>
      </c>
      <c r="C51" s="6" t="s">
        <v>2</v>
      </c>
      <c r="D51" s="69">
        <f>F12</f>
        <v>4000</v>
      </c>
      <c r="F51" s="8"/>
      <c r="G51" s="1"/>
      <c r="H51" s="1"/>
      <c r="I51" s="1"/>
      <c r="J51" s="1"/>
      <c r="K51" s="1"/>
      <c r="L51" s="1"/>
      <c r="M51" s="1"/>
    </row>
    <row r="52" ht="19.5" customHeight="1">
      <c r="A52" s="1"/>
      <c r="B52" s="5" t="s">
        <v>37</v>
      </c>
      <c r="C52" s="6" t="s">
        <v>2</v>
      </c>
      <c r="D52" s="70">
        <v>25.16</v>
      </c>
      <c r="F52" s="8"/>
      <c r="G52" s="1"/>
      <c r="H52" s="1"/>
      <c r="I52" s="1"/>
      <c r="J52" s="1"/>
      <c r="K52" s="1"/>
      <c r="L52" s="1"/>
      <c r="M52" s="1"/>
    </row>
    <row r="53" ht="19.5" customHeight="1">
      <c r="A53" s="1"/>
      <c r="B53" s="5" t="s">
        <v>38</v>
      </c>
      <c r="C53" s="6" t="s">
        <v>2</v>
      </c>
      <c r="D53" s="70"/>
      <c r="F53" s="8"/>
      <c r="G53" s="1"/>
      <c r="H53" s="1"/>
      <c r="I53" s="1"/>
      <c r="J53" s="1"/>
      <c r="K53" s="1"/>
      <c r="L53" s="1"/>
      <c r="M53" s="1"/>
    </row>
    <row r="54" ht="19.5" customHeight="1">
      <c r="A54" s="1"/>
      <c r="B54" s="5" t="s">
        <v>39</v>
      </c>
      <c r="C54" s="6" t="s">
        <v>2</v>
      </c>
      <c r="D54" s="70">
        <v>-2.54</v>
      </c>
      <c r="F54" s="8"/>
      <c r="G54" s="1"/>
      <c r="H54" s="1"/>
      <c r="I54" s="1"/>
      <c r="J54" s="1"/>
      <c r="K54" s="1"/>
      <c r="L54" s="1"/>
      <c r="M54" s="1"/>
    </row>
    <row r="55" ht="19.5" customHeight="1">
      <c r="A55" s="1"/>
      <c r="B55" s="5" t="s">
        <v>40</v>
      </c>
      <c r="C55" s="6" t="s">
        <v>2</v>
      </c>
      <c r="D55" s="71">
        <f>SUM(D52:F54)</f>
        <v>22.62</v>
      </c>
      <c r="F55" s="8"/>
      <c r="G55" s="1"/>
      <c r="H55" s="1"/>
      <c r="I55" s="1"/>
      <c r="J55" s="1"/>
      <c r="K55" s="1"/>
      <c r="L55" s="1"/>
      <c r="M55" s="1"/>
    </row>
    <row r="56">
      <c r="A56" s="1"/>
      <c r="B56" s="38"/>
      <c r="C56" s="39"/>
      <c r="D56" s="16"/>
      <c r="E56" s="17"/>
      <c r="F56" s="18"/>
      <c r="G56" s="1"/>
      <c r="H56" s="1"/>
      <c r="I56" s="1"/>
      <c r="J56" s="1"/>
      <c r="K56" s="1"/>
      <c r="L56" s="1"/>
      <c r="M56" s="1"/>
    </row>
    <row r="57">
      <c r="A57" s="1"/>
      <c r="B57" s="1"/>
      <c r="C57" s="19"/>
      <c r="D57" s="1"/>
      <c r="E57" s="19"/>
      <c r="F57" s="1"/>
      <c r="G57" s="1"/>
      <c r="H57" s="1"/>
      <c r="I57" s="1"/>
      <c r="J57" s="1"/>
      <c r="K57" s="1"/>
      <c r="L57" s="1"/>
      <c r="M57" s="1"/>
    </row>
    <row r="58" ht="24.75" customHeight="1">
      <c r="A58" s="1"/>
      <c r="B58" s="57" t="s">
        <v>41</v>
      </c>
      <c r="C58" s="3"/>
      <c r="D58" s="3"/>
      <c r="E58" s="3"/>
      <c r="F58" s="4"/>
      <c r="G58" s="1"/>
      <c r="H58" s="1"/>
      <c r="I58" s="1"/>
      <c r="J58" s="1"/>
      <c r="K58" s="1"/>
      <c r="L58" s="1"/>
      <c r="M58" s="1"/>
    </row>
    <row r="59">
      <c r="A59" s="1"/>
      <c r="B59" s="21"/>
      <c r="C59" s="22"/>
      <c r="D59" s="23"/>
      <c r="E59" s="22"/>
      <c r="F59" s="24"/>
      <c r="G59" s="1"/>
      <c r="H59" s="1"/>
      <c r="I59" s="1"/>
      <c r="J59" s="1"/>
      <c r="K59" s="1"/>
      <c r="L59" s="1"/>
      <c r="M59" s="1"/>
    </row>
    <row r="60">
      <c r="A60" s="1"/>
      <c r="B60" s="43" t="s">
        <v>42</v>
      </c>
      <c r="F60" s="8"/>
      <c r="G60" s="1"/>
      <c r="H60" s="1"/>
      <c r="I60" s="1"/>
      <c r="J60" s="1"/>
      <c r="K60" s="1"/>
      <c r="L60" s="1"/>
      <c r="M60" s="1"/>
    </row>
    <row r="61">
      <c r="A61" s="1"/>
      <c r="B61" s="44">
        <f>D61*F61/12</f>
        <v>8386.666667</v>
      </c>
      <c r="C61" s="72" t="s">
        <v>10</v>
      </c>
      <c r="D61" s="73">
        <f>D52</f>
        <v>25.16</v>
      </c>
      <c r="E61" s="6" t="s">
        <v>19</v>
      </c>
      <c r="F61" s="74">
        <f>D51</f>
        <v>4000</v>
      </c>
      <c r="G61" s="1"/>
      <c r="H61" s="1"/>
      <c r="I61" s="1"/>
      <c r="J61" s="1"/>
      <c r="K61" s="1"/>
      <c r="L61" s="1"/>
      <c r="M61" s="1"/>
    </row>
    <row r="62">
      <c r="A62" s="1"/>
      <c r="B62" s="60" t="s">
        <v>43</v>
      </c>
      <c r="D62" s="75" t="s">
        <v>44</v>
      </c>
      <c r="F62" s="76" t="s">
        <v>45</v>
      </c>
      <c r="G62" s="1"/>
      <c r="H62" s="1"/>
      <c r="I62" s="1"/>
      <c r="J62" s="1"/>
      <c r="K62" s="1"/>
      <c r="L62" s="1"/>
      <c r="M62" s="1"/>
    </row>
    <row r="63">
      <c r="A63" s="1"/>
      <c r="B63" s="32"/>
      <c r="C63" s="30"/>
      <c r="D63" s="25"/>
      <c r="E63" s="30"/>
      <c r="F63" s="50"/>
      <c r="G63" s="1"/>
      <c r="H63" s="1"/>
      <c r="I63" s="1"/>
      <c r="J63" s="1"/>
      <c r="K63" s="1"/>
      <c r="L63" s="1"/>
      <c r="M63" s="1"/>
    </row>
    <row r="64">
      <c r="A64" s="1"/>
      <c r="B64" s="43" t="s">
        <v>46</v>
      </c>
      <c r="F64" s="8"/>
      <c r="G64" s="1"/>
      <c r="H64" s="1"/>
      <c r="I64" s="1"/>
      <c r="J64" s="1"/>
      <c r="K64" s="1"/>
      <c r="L64" s="1"/>
      <c r="M64" s="1"/>
    </row>
    <row r="65">
      <c r="A65" s="1"/>
      <c r="B65" s="51">
        <f>SUM(F65*D65/12)</f>
        <v>7540</v>
      </c>
      <c r="C65" s="72" t="s">
        <v>10</v>
      </c>
      <c r="D65" s="52">
        <f>D55</f>
        <v>22.62</v>
      </c>
      <c r="E65" s="6" t="s">
        <v>19</v>
      </c>
      <c r="F65" s="74">
        <f>D51</f>
        <v>4000</v>
      </c>
      <c r="G65" s="1"/>
      <c r="H65" s="1"/>
      <c r="I65" s="1"/>
      <c r="J65" s="1"/>
      <c r="K65" s="1"/>
      <c r="L65" s="1"/>
      <c r="M65" s="1"/>
    </row>
    <row r="66">
      <c r="A66" s="1"/>
      <c r="B66" s="54" t="s">
        <v>47</v>
      </c>
      <c r="D66" s="75" t="s">
        <v>48</v>
      </c>
      <c r="F66" s="76" t="s">
        <v>45</v>
      </c>
      <c r="G66" s="1"/>
      <c r="H66" s="1"/>
      <c r="I66" s="1"/>
      <c r="J66" s="1"/>
      <c r="K66" s="1"/>
      <c r="L66" s="1"/>
      <c r="M66" s="1"/>
    </row>
    <row r="67">
      <c r="A67" s="1"/>
      <c r="B67" s="32"/>
      <c r="C67" s="30"/>
      <c r="D67" s="25"/>
      <c r="E67" s="30"/>
      <c r="F67" s="50"/>
      <c r="G67" s="1"/>
      <c r="H67" s="1"/>
      <c r="I67" s="1"/>
      <c r="J67" s="1"/>
      <c r="K67" s="1"/>
      <c r="L67" s="1"/>
      <c r="M67" s="1"/>
    </row>
    <row r="68">
      <c r="A68" s="1"/>
      <c r="B68" s="43" t="s">
        <v>49</v>
      </c>
      <c r="F68" s="8"/>
      <c r="G68" s="1"/>
      <c r="H68" s="1"/>
      <c r="I68" s="1"/>
      <c r="J68" s="1"/>
      <c r="K68" s="1"/>
      <c r="L68" s="1"/>
      <c r="M68" s="1"/>
    </row>
    <row r="69">
      <c r="A69" s="1"/>
      <c r="B69" s="44">
        <f>D69*F69</f>
        <v>45240</v>
      </c>
      <c r="C69" s="6" t="s">
        <v>10</v>
      </c>
      <c r="D69" s="77">
        <v>6.0</v>
      </c>
      <c r="E69" s="6" t="s">
        <v>19</v>
      </c>
      <c r="F69" s="56">
        <f>B65</f>
        <v>7540</v>
      </c>
      <c r="G69" s="1"/>
      <c r="H69" s="1"/>
      <c r="I69" s="1"/>
      <c r="J69" s="1"/>
      <c r="K69" s="1"/>
      <c r="L69" s="1"/>
      <c r="M69" s="1"/>
    </row>
    <row r="70">
      <c r="A70" s="1"/>
      <c r="B70" s="29" t="s">
        <v>50</v>
      </c>
      <c r="D70" s="75" t="s">
        <v>51</v>
      </c>
      <c r="F70" s="78" t="s">
        <v>52</v>
      </c>
      <c r="G70" s="1"/>
      <c r="H70" s="1"/>
      <c r="I70" s="1"/>
      <c r="J70" s="1"/>
      <c r="K70" s="1"/>
      <c r="L70" s="1"/>
      <c r="M70" s="1"/>
    </row>
    <row r="71">
      <c r="A71" s="1"/>
      <c r="B71" s="38"/>
      <c r="C71" s="39"/>
      <c r="D71" s="40"/>
      <c r="E71" s="39"/>
      <c r="F71" s="41"/>
      <c r="G71" s="1"/>
      <c r="H71" s="1"/>
      <c r="I71" s="1"/>
      <c r="J71" s="1"/>
      <c r="K71" s="1"/>
      <c r="L71" s="1"/>
      <c r="M71" s="1"/>
    </row>
    <row r="72">
      <c r="A72" s="1"/>
      <c r="B72" s="1"/>
      <c r="C72" s="19"/>
      <c r="D72" s="1"/>
      <c r="E72" s="19"/>
      <c r="F72" s="1"/>
      <c r="G72" s="1"/>
      <c r="H72" s="1"/>
      <c r="I72" s="1"/>
      <c r="J72" s="1"/>
      <c r="K72" s="1"/>
      <c r="L72" s="1"/>
      <c r="M72" s="1"/>
    </row>
    <row r="73">
      <c r="A73" s="1"/>
      <c r="B73" s="1"/>
      <c r="C73" s="19"/>
      <c r="D73" s="1"/>
      <c r="E73" s="19"/>
      <c r="F73" s="1"/>
      <c r="G73" s="1"/>
      <c r="H73" s="1"/>
      <c r="I73" s="1"/>
      <c r="J73" s="1"/>
      <c r="K73" s="1"/>
      <c r="L73" s="1"/>
      <c r="M73" s="1"/>
    </row>
    <row r="74" ht="15.75" customHeight="1">
      <c r="A74" s="1"/>
      <c r="B74" s="1"/>
      <c r="C74" s="19"/>
      <c r="D74" s="1"/>
      <c r="E74" s="19"/>
      <c r="F74" s="1"/>
      <c r="G74" s="1"/>
      <c r="H74" s="1"/>
      <c r="I74" s="1"/>
      <c r="J74" s="1"/>
      <c r="K74" s="1"/>
      <c r="L74" s="1"/>
      <c r="M74" s="1"/>
    </row>
    <row r="75" ht="15.75" customHeight="1">
      <c r="A75" s="1"/>
      <c r="B75" s="1"/>
      <c r="C75" s="19"/>
      <c r="D75" s="1"/>
      <c r="E75" s="19"/>
      <c r="F75" s="1"/>
      <c r="G75" s="1"/>
      <c r="H75" s="1"/>
      <c r="I75" s="1"/>
      <c r="J75" s="1"/>
      <c r="K75" s="1"/>
      <c r="L75" s="1"/>
      <c r="M75" s="1"/>
    </row>
    <row r="76" ht="15.75" customHeight="1">
      <c r="A76" s="1"/>
      <c r="B76" s="1"/>
      <c r="C76" s="19"/>
      <c r="D76" s="1"/>
      <c r="E76" s="19"/>
      <c r="F76" s="1"/>
      <c r="G76" s="1"/>
      <c r="H76" s="1"/>
      <c r="I76" s="1"/>
      <c r="J76" s="1"/>
      <c r="K76" s="1"/>
      <c r="L76" s="1"/>
      <c r="M76" s="1"/>
    </row>
    <row r="77" ht="15.75" customHeight="1">
      <c r="A77" s="1"/>
      <c r="B77" s="1"/>
      <c r="C77" s="19"/>
      <c r="D77" s="1"/>
      <c r="E77" s="19"/>
      <c r="F77" s="1"/>
      <c r="G77" s="1"/>
      <c r="H77" s="1"/>
      <c r="I77" s="1"/>
      <c r="J77" s="1"/>
      <c r="K77" s="1"/>
      <c r="L77" s="1"/>
      <c r="M77" s="1"/>
    </row>
    <row r="78" ht="15.75" customHeight="1">
      <c r="A78" s="1"/>
      <c r="B78" s="1"/>
      <c r="C78" s="19"/>
      <c r="D78" s="1"/>
      <c r="E78" s="19"/>
      <c r="F78" s="1"/>
      <c r="G78" s="1"/>
      <c r="H78" s="1"/>
      <c r="I78" s="1"/>
      <c r="J78" s="1"/>
      <c r="K78" s="1"/>
      <c r="L78" s="1"/>
      <c r="M78" s="1"/>
    </row>
    <row r="79" ht="15.75" customHeight="1">
      <c r="A79" s="1"/>
      <c r="B79" s="1"/>
      <c r="C79" s="19"/>
      <c r="D79" s="1"/>
      <c r="E79" s="19"/>
      <c r="F79" s="1"/>
      <c r="G79" s="1"/>
      <c r="H79" s="1"/>
      <c r="I79" s="1"/>
      <c r="J79" s="1"/>
      <c r="K79" s="1"/>
      <c r="L79" s="1"/>
      <c r="M79" s="1"/>
    </row>
    <row r="80" ht="15.75" customHeight="1">
      <c r="A80" s="1"/>
      <c r="B80" s="1"/>
      <c r="C80" s="19"/>
      <c r="D80" s="1"/>
      <c r="E80" s="19"/>
      <c r="F80" s="1"/>
      <c r="G80" s="1"/>
      <c r="H80" s="1"/>
      <c r="I80" s="1"/>
      <c r="J80" s="1"/>
      <c r="K80" s="1"/>
      <c r="L80" s="1"/>
      <c r="M80" s="1"/>
    </row>
    <row r="81" ht="15.75" customHeight="1">
      <c r="A81" s="1"/>
      <c r="B81" s="1"/>
      <c r="C81" s="19"/>
      <c r="D81" s="1"/>
      <c r="E81" s="19"/>
      <c r="F81" s="1"/>
      <c r="G81" s="1"/>
      <c r="H81" s="1"/>
      <c r="I81" s="1"/>
      <c r="J81" s="1"/>
      <c r="K81" s="1"/>
      <c r="L81" s="1"/>
      <c r="M81" s="1"/>
    </row>
    <row r="82" ht="15.75" customHeight="1">
      <c r="A82" s="1"/>
      <c r="B82" s="1"/>
      <c r="C82" s="19"/>
      <c r="D82" s="1"/>
      <c r="E82" s="19"/>
      <c r="F82" s="1"/>
      <c r="G82" s="1"/>
      <c r="H82" s="1"/>
      <c r="I82" s="1"/>
      <c r="J82" s="1"/>
      <c r="K82" s="1"/>
      <c r="L82" s="1"/>
      <c r="M82" s="1"/>
    </row>
    <row r="83" ht="15.75" customHeight="1">
      <c r="A83" s="1"/>
      <c r="B83" s="1"/>
      <c r="C83" s="19"/>
      <c r="D83" s="1"/>
      <c r="E83" s="19"/>
      <c r="F83" s="1"/>
      <c r="G83" s="1"/>
      <c r="H83" s="1"/>
      <c r="I83" s="1"/>
      <c r="J83" s="1"/>
      <c r="K83" s="1"/>
      <c r="L83" s="1"/>
      <c r="M83" s="1"/>
    </row>
    <row r="84" ht="15.75" customHeight="1">
      <c r="A84" s="1"/>
      <c r="B84" s="1"/>
      <c r="C84" s="19"/>
      <c r="D84" s="1"/>
      <c r="E84" s="19"/>
      <c r="F84" s="1"/>
      <c r="G84" s="1"/>
      <c r="H84" s="1"/>
      <c r="I84" s="1"/>
      <c r="J84" s="1"/>
      <c r="K84" s="1"/>
      <c r="L84" s="1"/>
      <c r="M84" s="1"/>
    </row>
    <row r="85" ht="15.75" customHeight="1">
      <c r="A85" s="1"/>
      <c r="B85" s="1"/>
      <c r="C85" s="19"/>
      <c r="D85" s="1"/>
      <c r="E85" s="19"/>
      <c r="F85" s="1"/>
      <c r="G85" s="1"/>
      <c r="H85" s="1"/>
      <c r="I85" s="1"/>
      <c r="J85" s="1"/>
      <c r="K85" s="1"/>
      <c r="L85" s="1"/>
      <c r="M85" s="1"/>
    </row>
  </sheetData>
  <mergeCells count="49">
    <mergeCell ref="B1:F1"/>
    <mergeCell ref="B2:F2"/>
    <mergeCell ref="D3:F3"/>
    <mergeCell ref="D4:F4"/>
    <mergeCell ref="D5:F5"/>
    <mergeCell ref="D6:F6"/>
    <mergeCell ref="D7:F7"/>
    <mergeCell ref="D8:F8"/>
    <mergeCell ref="B10:F10"/>
    <mergeCell ref="B12:D12"/>
    <mergeCell ref="B13:D13"/>
    <mergeCell ref="B15:D15"/>
    <mergeCell ref="B16:D16"/>
    <mergeCell ref="B18:D18"/>
    <mergeCell ref="B19:D19"/>
    <mergeCell ref="B21:D21"/>
    <mergeCell ref="B22:D22"/>
    <mergeCell ref="B25:F25"/>
    <mergeCell ref="B27:F27"/>
    <mergeCell ref="B29:F29"/>
    <mergeCell ref="C30:C31"/>
    <mergeCell ref="E30:E31"/>
    <mergeCell ref="B33:F33"/>
    <mergeCell ref="C34:C35"/>
    <mergeCell ref="E34:E35"/>
    <mergeCell ref="B37:F37"/>
    <mergeCell ref="C38:C39"/>
    <mergeCell ref="E38:E39"/>
    <mergeCell ref="B42:F42"/>
    <mergeCell ref="B44:D44"/>
    <mergeCell ref="B46:D46"/>
    <mergeCell ref="B49:F49"/>
    <mergeCell ref="D50:F50"/>
    <mergeCell ref="D51:F51"/>
    <mergeCell ref="D52:F52"/>
    <mergeCell ref="E61:E62"/>
    <mergeCell ref="B64:F64"/>
    <mergeCell ref="C65:C66"/>
    <mergeCell ref="E65:E66"/>
    <mergeCell ref="B68:F68"/>
    <mergeCell ref="C69:C70"/>
    <mergeCell ref="E69:E70"/>
    <mergeCell ref="D53:F53"/>
    <mergeCell ref="D54:F54"/>
    <mergeCell ref="D55:F55"/>
    <mergeCell ref="D56:F56"/>
    <mergeCell ref="B58:F58"/>
    <mergeCell ref="B60:F60"/>
    <mergeCell ref="C61:C62"/>
  </mergeCells>
  <hyperlinks>
    <hyperlink r:id="rId2" ref="B2"/>
    <hyperlink r:id="rId3" ref="B7"/>
  </hyperlinks>
  <printOptions horizontalCentered="1"/>
  <pageMargins bottom="0.5" footer="0.0" header="0.0" left="0.75" right="0.75" top="0.75"/>
  <pageSetup orientation="portrait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29.88"/>
    <col customWidth="1" min="3" max="3" width="17.38"/>
    <col customWidth="1" min="8" max="8" width="3.5"/>
  </cols>
  <sheetData>
    <row r="1" ht="35.25" customHeight="1">
      <c r="A1" s="79" t="s">
        <v>53</v>
      </c>
      <c r="K1" s="80"/>
      <c r="L1" s="80"/>
      <c r="M1" s="80"/>
      <c r="N1" s="80"/>
      <c r="O1" s="80"/>
    </row>
    <row r="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ht="23.25" customHeight="1">
      <c r="A3" s="80"/>
      <c r="B3" s="81" t="s">
        <v>54</v>
      </c>
      <c r="C3" s="82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ht="23.25" customHeight="1">
      <c r="A4" s="80"/>
      <c r="B4" s="83" t="s">
        <v>55</v>
      </c>
      <c r="C4" s="84">
        <v>5000000.0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ht="23.25" customHeight="1">
      <c r="A5" s="80"/>
      <c r="B5" s="58" t="s">
        <v>56</v>
      </c>
      <c r="C5" s="85">
        <v>27.9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ht="23.25" customHeight="1">
      <c r="A6" s="80"/>
      <c r="B6" s="58" t="s">
        <v>57</v>
      </c>
      <c r="C6" s="86">
        <f>C4*(C5*0.01)</f>
        <v>1395000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ht="23.25" customHeight="1">
      <c r="A7" s="80"/>
      <c r="B7" s="58" t="s">
        <v>15</v>
      </c>
      <c r="C7" s="87">
        <v>75.503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ht="23.25" customHeight="1">
      <c r="A8" s="80"/>
      <c r="B8" s="58" t="s">
        <v>58</v>
      </c>
      <c r="C8" s="86">
        <f>C6*(C7*0.001)</f>
        <v>105326.685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ht="23.25" customHeight="1">
      <c r="A9" s="80"/>
      <c r="B9" s="58" t="s">
        <v>59</v>
      </c>
      <c r="C9" s="88">
        <v>100000.0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3.25" customHeight="1">
      <c r="A10" s="80"/>
      <c r="B10" s="64" t="s">
        <v>60</v>
      </c>
      <c r="C10" s="89">
        <f>C8/C9</f>
        <v>1.05326685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3.25" customHeight="1">
      <c r="A14" s="80"/>
      <c r="B14" s="81" t="s">
        <v>61</v>
      </c>
      <c r="C14" s="1"/>
      <c r="D14" s="1"/>
      <c r="E14" s="1"/>
      <c r="F14" s="1"/>
      <c r="G14" s="1"/>
      <c r="H14" s="1"/>
      <c r="I14" s="1"/>
      <c r="J14" s="1"/>
      <c r="K14" s="80"/>
      <c r="L14" s="80"/>
      <c r="M14" s="80"/>
      <c r="N14" s="80"/>
      <c r="O14" s="80"/>
    </row>
    <row r="15">
      <c r="A15" s="80"/>
      <c r="B15" s="83"/>
      <c r="C15" s="90"/>
      <c r="D15" s="90"/>
      <c r="E15" s="91"/>
      <c r="F15" s="90"/>
      <c r="G15" s="92"/>
      <c r="H15" s="91"/>
      <c r="I15" s="93" t="s">
        <v>62</v>
      </c>
      <c r="J15" s="94"/>
      <c r="K15" s="80"/>
      <c r="L15" s="80"/>
      <c r="M15" s="80"/>
      <c r="N15" s="80"/>
      <c r="O15" s="80"/>
    </row>
    <row r="16">
      <c r="A16" s="80"/>
      <c r="B16" s="95" t="s">
        <v>63</v>
      </c>
      <c r="C16" s="96" t="s">
        <v>64</v>
      </c>
      <c r="D16" s="96" t="s">
        <v>65</v>
      </c>
      <c r="E16" s="96" t="s">
        <v>66</v>
      </c>
      <c r="F16" s="96" t="s">
        <v>67</v>
      </c>
      <c r="G16" s="96" t="s">
        <v>68</v>
      </c>
      <c r="H16" s="97"/>
      <c r="I16" s="98" t="s">
        <v>69</v>
      </c>
      <c r="J16" s="99" t="s">
        <v>70</v>
      </c>
      <c r="K16" s="80"/>
      <c r="L16" s="80"/>
      <c r="M16" s="80"/>
      <c r="N16" s="80"/>
      <c r="O16" s="80"/>
    </row>
    <row r="17" ht="18.75" customHeight="1">
      <c r="A17" s="80"/>
      <c r="B17" s="100" t="s">
        <v>71</v>
      </c>
      <c r="C17" s="101">
        <v>20.0</v>
      </c>
      <c r="D17" s="102">
        <v>-1.75</v>
      </c>
      <c r="E17" s="103">
        <f t="shared" ref="E17:E26" si="1">C17+D17</f>
        <v>18.25</v>
      </c>
      <c r="F17" s="103">
        <f t="shared" ref="F17:F26" si="2">E17*J17/12</f>
        <v>4562.5</v>
      </c>
      <c r="G17" s="103">
        <f t="shared" ref="G17:G26" si="3">F17*I17</f>
        <v>31937.5</v>
      </c>
      <c r="H17" s="104"/>
      <c r="I17" s="105">
        <v>7.0</v>
      </c>
      <c r="J17" s="106">
        <v>3000.0</v>
      </c>
      <c r="K17" s="80"/>
      <c r="L17" s="80"/>
      <c r="M17" s="80"/>
      <c r="N17" s="80"/>
      <c r="O17" s="80"/>
    </row>
    <row r="18" ht="18.75" customHeight="1">
      <c r="A18" s="80"/>
      <c r="B18" s="100" t="s">
        <v>72</v>
      </c>
      <c r="C18" s="101">
        <f t="shared" ref="C18:C26" si="4">SUM(C17*1.015)</f>
        <v>20.3</v>
      </c>
      <c r="D18" s="102">
        <v>-1.75</v>
      </c>
      <c r="E18" s="103">
        <f t="shared" si="1"/>
        <v>18.55</v>
      </c>
      <c r="F18" s="103">
        <f t="shared" si="2"/>
        <v>4637.5</v>
      </c>
      <c r="G18" s="103">
        <f t="shared" si="3"/>
        <v>23187.5</v>
      </c>
      <c r="H18" s="107"/>
      <c r="I18" s="108">
        <v>5.0</v>
      </c>
      <c r="J18" s="106">
        <v>3000.0</v>
      </c>
      <c r="K18" s="80"/>
      <c r="L18" s="80"/>
      <c r="M18" s="80"/>
      <c r="N18" s="80"/>
      <c r="O18" s="80"/>
    </row>
    <row r="19" ht="18.75" customHeight="1">
      <c r="A19" s="80"/>
      <c r="B19" s="100" t="s">
        <v>73</v>
      </c>
      <c r="C19" s="101">
        <f t="shared" si="4"/>
        <v>20.6045</v>
      </c>
      <c r="D19" s="102">
        <v>-1.75</v>
      </c>
      <c r="E19" s="103">
        <f t="shared" si="1"/>
        <v>18.8545</v>
      </c>
      <c r="F19" s="103">
        <f t="shared" si="2"/>
        <v>4713.625</v>
      </c>
      <c r="G19" s="103">
        <f t="shared" si="3"/>
        <v>32995.375</v>
      </c>
      <c r="H19" s="107"/>
      <c r="I19" s="108">
        <v>7.0</v>
      </c>
      <c r="J19" s="106">
        <v>3000.0</v>
      </c>
      <c r="K19" s="80"/>
      <c r="L19" s="80"/>
      <c r="M19" s="80"/>
      <c r="N19" s="80"/>
      <c r="O19" s="80"/>
    </row>
    <row r="20" ht="18.75" customHeight="1">
      <c r="A20" s="80"/>
      <c r="B20" s="100" t="s">
        <v>74</v>
      </c>
      <c r="C20" s="101">
        <f t="shared" si="4"/>
        <v>20.9135675</v>
      </c>
      <c r="D20" s="102">
        <v>-1.75</v>
      </c>
      <c r="E20" s="103">
        <f t="shared" si="1"/>
        <v>19.1635675</v>
      </c>
      <c r="F20" s="103">
        <f t="shared" si="2"/>
        <v>4790.891875</v>
      </c>
      <c r="G20" s="103">
        <f t="shared" si="3"/>
        <v>23954.45938</v>
      </c>
      <c r="H20" s="107"/>
      <c r="I20" s="108">
        <v>5.0</v>
      </c>
      <c r="J20" s="106">
        <v>3000.0</v>
      </c>
      <c r="K20" s="80"/>
      <c r="L20" s="80"/>
      <c r="M20" s="80"/>
      <c r="N20" s="80"/>
      <c r="O20" s="80"/>
    </row>
    <row r="21" ht="18.75" customHeight="1">
      <c r="A21" s="80"/>
      <c r="B21" s="100" t="s">
        <v>75</v>
      </c>
      <c r="C21" s="101">
        <f t="shared" si="4"/>
        <v>21.22727101</v>
      </c>
      <c r="D21" s="102">
        <v>-1.75</v>
      </c>
      <c r="E21" s="103">
        <f t="shared" si="1"/>
        <v>19.47727101</v>
      </c>
      <c r="F21" s="103">
        <f t="shared" si="2"/>
        <v>4869.317753</v>
      </c>
      <c r="G21" s="103">
        <f t="shared" si="3"/>
        <v>34085.22427</v>
      </c>
      <c r="H21" s="107"/>
      <c r="I21" s="108">
        <v>7.0</v>
      </c>
      <c r="J21" s="106">
        <v>3000.0</v>
      </c>
      <c r="K21" s="80"/>
      <c r="L21" s="80"/>
      <c r="M21" s="80"/>
      <c r="N21" s="80"/>
      <c r="O21" s="80"/>
    </row>
    <row r="22" ht="18.75" customHeight="1">
      <c r="A22" s="80"/>
      <c r="B22" s="100" t="s">
        <v>76</v>
      </c>
      <c r="C22" s="101">
        <f t="shared" si="4"/>
        <v>21.54568008</v>
      </c>
      <c r="D22" s="102">
        <v>-1.75</v>
      </c>
      <c r="E22" s="103">
        <f t="shared" si="1"/>
        <v>19.79568008</v>
      </c>
      <c r="F22" s="103">
        <f t="shared" si="2"/>
        <v>4948.920019</v>
      </c>
      <c r="G22" s="103">
        <f t="shared" si="3"/>
        <v>24744.6001</v>
      </c>
      <c r="H22" s="107"/>
      <c r="I22" s="108">
        <v>5.0</v>
      </c>
      <c r="J22" s="106">
        <v>3000.0</v>
      </c>
      <c r="K22" s="80"/>
      <c r="L22" s="80"/>
      <c r="M22" s="80"/>
      <c r="N22" s="80"/>
      <c r="O22" s="80"/>
    </row>
    <row r="23" ht="18.75" customHeight="1">
      <c r="A23" s="80"/>
      <c r="B23" s="100" t="s">
        <v>77</v>
      </c>
      <c r="C23" s="101">
        <f t="shared" si="4"/>
        <v>21.86886528</v>
      </c>
      <c r="D23" s="102">
        <v>-1.75</v>
      </c>
      <c r="E23" s="103">
        <f t="shared" si="1"/>
        <v>20.11886528</v>
      </c>
      <c r="F23" s="103">
        <f t="shared" si="2"/>
        <v>5029.71632</v>
      </c>
      <c r="G23" s="103">
        <f t="shared" si="3"/>
        <v>35208.01424</v>
      </c>
      <c r="H23" s="107"/>
      <c r="I23" s="108">
        <v>7.0</v>
      </c>
      <c r="J23" s="106">
        <v>3000.0</v>
      </c>
      <c r="K23" s="80"/>
      <c r="L23" s="80"/>
      <c r="M23" s="80"/>
      <c r="N23" s="80"/>
      <c r="O23" s="80"/>
    </row>
    <row r="24" ht="18.75" customHeight="1">
      <c r="A24" s="80"/>
      <c r="B24" s="100" t="s">
        <v>78</v>
      </c>
      <c r="C24" s="101">
        <f t="shared" si="4"/>
        <v>22.19689826</v>
      </c>
      <c r="D24" s="102">
        <v>-1.75</v>
      </c>
      <c r="E24" s="103">
        <f t="shared" si="1"/>
        <v>20.44689826</v>
      </c>
      <c r="F24" s="103">
        <f t="shared" si="2"/>
        <v>5111.724565</v>
      </c>
      <c r="G24" s="103">
        <f t="shared" si="3"/>
        <v>25558.62282</v>
      </c>
      <c r="H24" s="107"/>
      <c r="I24" s="108">
        <v>5.0</v>
      </c>
      <c r="J24" s="106">
        <v>3000.0</v>
      </c>
      <c r="K24" s="80"/>
      <c r="L24" s="80"/>
      <c r="M24" s="80"/>
      <c r="N24" s="80"/>
      <c r="O24" s="80"/>
    </row>
    <row r="25" ht="18.75" customHeight="1">
      <c r="A25" s="80"/>
      <c r="B25" s="100" t="s">
        <v>79</v>
      </c>
      <c r="C25" s="101">
        <f t="shared" si="4"/>
        <v>22.52985173</v>
      </c>
      <c r="D25" s="102">
        <v>-1.75</v>
      </c>
      <c r="E25" s="103">
        <f t="shared" si="1"/>
        <v>20.77985173</v>
      </c>
      <c r="F25" s="103">
        <f t="shared" si="2"/>
        <v>5194.962933</v>
      </c>
      <c r="G25" s="103">
        <f t="shared" si="3"/>
        <v>36364.74053</v>
      </c>
      <c r="H25" s="107"/>
      <c r="I25" s="108">
        <v>7.0</v>
      </c>
      <c r="J25" s="106">
        <v>3000.0</v>
      </c>
      <c r="K25" s="80"/>
      <c r="L25" s="80"/>
      <c r="M25" s="80"/>
      <c r="N25" s="80"/>
      <c r="O25" s="80"/>
    </row>
    <row r="26" ht="18.75" customHeight="1">
      <c r="A26" s="80"/>
      <c r="B26" s="100" t="s">
        <v>80</v>
      </c>
      <c r="C26" s="101">
        <f t="shared" si="4"/>
        <v>22.86779951</v>
      </c>
      <c r="D26" s="102">
        <v>-1.75</v>
      </c>
      <c r="E26" s="103">
        <f t="shared" si="1"/>
        <v>21.11779951</v>
      </c>
      <c r="F26" s="103">
        <f t="shared" si="2"/>
        <v>5279.449877</v>
      </c>
      <c r="G26" s="103">
        <f t="shared" si="3"/>
        <v>26397.24938</v>
      </c>
      <c r="H26" s="107"/>
      <c r="I26" s="108">
        <v>5.0</v>
      </c>
      <c r="J26" s="106">
        <v>3000.0</v>
      </c>
      <c r="K26" s="80"/>
      <c r="L26" s="80"/>
      <c r="M26" s="80"/>
      <c r="N26" s="80"/>
      <c r="O26" s="80"/>
    </row>
    <row r="27">
      <c r="A27" s="80"/>
      <c r="B27" s="109"/>
      <c r="C27" s="103"/>
      <c r="D27" s="110"/>
      <c r="E27" s="103"/>
      <c r="F27" s="103"/>
      <c r="G27" s="103"/>
      <c r="H27" s="107"/>
      <c r="I27" s="111"/>
      <c r="J27" s="112"/>
      <c r="K27" s="80"/>
      <c r="L27" s="80"/>
      <c r="M27" s="80"/>
      <c r="N27" s="80"/>
      <c r="O27" s="80"/>
    </row>
    <row r="28" ht="21.75" customHeight="1">
      <c r="A28" s="80"/>
      <c r="B28" s="113"/>
      <c r="C28" s="114"/>
      <c r="D28" s="114"/>
      <c r="E28" s="114"/>
      <c r="F28" s="114"/>
      <c r="G28" s="115">
        <f>SUM(G17:G26)</f>
        <v>294433.2857</v>
      </c>
      <c r="H28" s="116"/>
      <c r="I28" s="116">
        <f>SUM(I17:I26)</f>
        <v>60</v>
      </c>
      <c r="J28" s="117"/>
      <c r="K28" s="80"/>
      <c r="L28" s="80"/>
      <c r="M28" s="80"/>
      <c r="N28" s="80"/>
      <c r="O28" s="80"/>
    </row>
    <row r="29">
      <c r="A29" s="80"/>
      <c r="B29" s="1"/>
      <c r="C29" s="1"/>
      <c r="D29" s="1"/>
      <c r="E29" s="1"/>
      <c r="F29" s="118"/>
      <c r="G29" s="97"/>
      <c r="H29" s="1"/>
      <c r="I29" s="1"/>
      <c r="J29" s="1"/>
      <c r="K29" s="80"/>
      <c r="L29" s="80"/>
      <c r="M29" s="80"/>
      <c r="N29" s="80"/>
      <c r="O29" s="80"/>
    </row>
    <row r="30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</row>
    <row r="3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</row>
    <row r="3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</row>
    <row r="33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</sheetData>
  <mergeCells count="2">
    <mergeCell ref="I15:J15"/>
    <mergeCell ref="A1:J1"/>
  </mergeCells>
  <drawing r:id="rId2"/>
  <legacyDrawing r:id="rId3"/>
</worksheet>
</file>